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8996F068-4D60-4D8E-908C-0B72C388A4B0}" xr6:coauthVersionLast="47" xr6:coauthVersionMax="47" xr10:uidLastSave="{00000000-0000-0000-0000-000000000000}"/>
  <bookViews>
    <workbookView xWindow="-120" yWindow="-120" windowWidth="29040" windowHeight="15720" tabRatio="693" xr2:uid="{00000000-000D-0000-FFFF-FFFF00000000}"/>
  </bookViews>
  <sheets>
    <sheet name="SAŽETAK" sheetId="1" r:id="rId1"/>
    <sheet name="EKONOMSKA KLASIFIKACIJA" sheetId="2" r:id="rId2"/>
    <sheet name="IZVORI FINANCIRANJA" sheetId="6" r:id="rId3"/>
    <sheet name="FUNKCIJSKA KLAS." sheetId="3" r:id="rId4"/>
    <sheet name="RAČUN FINANCIRANJA" sheetId="4" r:id="rId5"/>
    <sheet name="POSEBNI DIO" sheetId="5" r:id="rId6"/>
  </sheets>
  <definedNames>
    <definedName name="_FiltarBaze" localSheetId="1" hidden="1">'EKONOMSKA KLASIFIKACIJA'!$A$7:$F$98</definedName>
    <definedName name="_FiltarBaze" localSheetId="5" hidden="1">'POSEBNI DIO'!$A$9:$F$33</definedName>
    <definedName name="_xlnm.Print_Area" localSheetId="0">SAŽETAK!$A$1:$F$33</definedName>
    <definedName name="_xlnm.Print_Titles" localSheetId="1">'EKONOMSKA KLASIFIKACIJA'!$7:$7</definedName>
    <definedName name="_xlnm.Print_Titles" localSheetId="2">'IZVORI FINANCIRANJA'!$11:$11</definedName>
    <definedName name="_xlnm.Print_Titles" localSheetId="5">'POSEBNI DIO'!$9:$9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F178" i="6"/>
  <c r="H185" i="6"/>
  <c r="E184" i="6"/>
  <c r="G122" i="6"/>
  <c r="F120" i="6"/>
  <c r="F113" i="6"/>
  <c r="H80" i="6"/>
  <c r="F28" i="6"/>
  <c r="H59" i="2"/>
  <c r="G90" i="2"/>
  <c r="G91" i="2"/>
  <c r="G92" i="2"/>
  <c r="F93" i="2"/>
  <c r="F101" i="2"/>
  <c r="E101" i="2"/>
  <c r="G87" i="2"/>
  <c r="H87" i="2"/>
  <c r="H61" i="2"/>
  <c r="F10" i="2"/>
  <c r="H30" i="2"/>
  <c r="G20" i="2"/>
  <c r="G19" i="2"/>
  <c r="G18" i="2"/>
  <c r="G17" i="2"/>
  <c r="F14" i="2"/>
  <c r="F15" i="2"/>
  <c r="D118" i="6"/>
  <c r="D28" i="6"/>
  <c r="D27" i="6" s="1"/>
  <c r="D56" i="2"/>
  <c r="D10" i="2"/>
  <c r="D14" i="2"/>
  <c r="D15" i="2"/>
  <c r="E115" i="6"/>
  <c r="E110" i="6"/>
  <c r="E31" i="6"/>
  <c r="E30" i="6" s="1"/>
  <c r="E10" i="2"/>
  <c r="E17" i="2"/>
  <c r="E18" i="2"/>
  <c r="G10" i="1"/>
  <c r="H10" i="1"/>
  <c r="G14" i="1"/>
  <c r="H14" i="1"/>
  <c r="G15" i="1"/>
  <c r="H15" i="1"/>
  <c r="G19" i="5"/>
  <c r="H19" i="5"/>
  <c r="G20" i="5"/>
  <c r="H20" i="5"/>
  <c r="G21" i="5"/>
  <c r="H21" i="5"/>
  <c r="G24" i="5"/>
  <c r="H24" i="5"/>
  <c r="G25" i="5"/>
  <c r="H25" i="5"/>
  <c r="G28" i="5"/>
  <c r="H28" i="5"/>
  <c r="G29" i="5"/>
  <c r="H29" i="5"/>
  <c r="G30" i="5"/>
  <c r="H30" i="5"/>
  <c r="H31" i="5"/>
  <c r="G33" i="5"/>
  <c r="H33" i="5"/>
  <c r="H34" i="5"/>
  <c r="H35" i="5"/>
  <c r="H36" i="5"/>
  <c r="H37" i="5"/>
  <c r="H38" i="5"/>
  <c r="H41" i="5"/>
  <c r="G42" i="5"/>
  <c r="H42" i="5"/>
  <c r="G44" i="5"/>
  <c r="H44" i="5"/>
  <c r="G45" i="5"/>
  <c r="H45" i="5"/>
  <c r="G13" i="3"/>
  <c r="H13" i="3"/>
  <c r="G62" i="6"/>
  <c r="H62" i="6"/>
  <c r="G64" i="6"/>
  <c r="H64" i="6"/>
  <c r="G66" i="6"/>
  <c r="H66" i="6"/>
  <c r="G69" i="6"/>
  <c r="H69" i="6"/>
  <c r="G70" i="6"/>
  <c r="H70" i="6"/>
  <c r="G71" i="6"/>
  <c r="H71" i="6"/>
  <c r="G73" i="6"/>
  <c r="H73" i="6"/>
  <c r="G74" i="6"/>
  <c r="H74" i="6"/>
  <c r="G76" i="6"/>
  <c r="H76" i="6"/>
  <c r="G77" i="6"/>
  <c r="H77" i="6"/>
  <c r="G78" i="6"/>
  <c r="H78" i="6"/>
  <c r="G79" i="6"/>
  <c r="H79" i="6"/>
  <c r="G80" i="6"/>
  <c r="G81" i="6"/>
  <c r="H81" i="6"/>
  <c r="G83" i="6"/>
  <c r="H83" i="6"/>
  <c r="G84" i="6"/>
  <c r="H84" i="6"/>
  <c r="G85" i="6"/>
  <c r="H85" i="6"/>
  <c r="G86" i="6"/>
  <c r="H86" i="6"/>
  <c r="G87" i="6"/>
  <c r="H87" i="6"/>
  <c r="G90" i="6"/>
  <c r="H90" i="6"/>
  <c r="G95" i="6"/>
  <c r="H95" i="6"/>
  <c r="G96" i="6"/>
  <c r="H96" i="6"/>
  <c r="G100" i="6"/>
  <c r="H100" i="6"/>
  <c r="G103" i="6"/>
  <c r="G104" i="6"/>
  <c r="G105" i="6"/>
  <c r="H105" i="6"/>
  <c r="G106" i="6"/>
  <c r="H106" i="6"/>
  <c r="H111" i="6"/>
  <c r="G114" i="6"/>
  <c r="H116" i="6"/>
  <c r="H119" i="6"/>
  <c r="H122" i="6"/>
  <c r="G123" i="6"/>
  <c r="H123" i="6"/>
  <c r="G125" i="6"/>
  <c r="G130" i="6"/>
  <c r="H130" i="6"/>
  <c r="G131" i="6"/>
  <c r="H131" i="6"/>
  <c r="G133" i="6"/>
  <c r="H133" i="6"/>
  <c r="G135" i="6"/>
  <c r="H135" i="6"/>
  <c r="G138" i="6"/>
  <c r="H138" i="6"/>
  <c r="G139" i="6"/>
  <c r="H139" i="6"/>
  <c r="G140" i="6"/>
  <c r="H140" i="6"/>
  <c r="G142" i="6"/>
  <c r="H142" i="6"/>
  <c r="G143" i="6"/>
  <c r="H143" i="6"/>
  <c r="G144" i="6"/>
  <c r="G145" i="6"/>
  <c r="G146" i="6"/>
  <c r="G147" i="6"/>
  <c r="H147" i="6"/>
  <c r="G149" i="6"/>
  <c r="H149" i="6"/>
  <c r="G150" i="6"/>
  <c r="H150" i="6"/>
  <c r="G151" i="6"/>
  <c r="H151" i="6"/>
  <c r="G152" i="6"/>
  <c r="H152" i="6"/>
  <c r="G153" i="6"/>
  <c r="H153" i="6"/>
  <c r="G154" i="6"/>
  <c r="H154" i="6"/>
  <c r="G155" i="6"/>
  <c r="H155" i="6"/>
  <c r="G156" i="6"/>
  <c r="G157" i="6"/>
  <c r="H157" i="6"/>
  <c r="G159" i="6"/>
  <c r="G160" i="6"/>
  <c r="G162" i="6"/>
  <c r="H162" i="6"/>
  <c r="G163" i="6"/>
  <c r="H163" i="6"/>
  <c r="G164" i="6"/>
  <c r="H164" i="6"/>
  <c r="G165" i="6"/>
  <c r="H165" i="6"/>
  <c r="G166" i="6"/>
  <c r="H166" i="6"/>
  <c r="G168" i="6"/>
  <c r="G171" i="6"/>
  <c r="H171" i="6"/>
  <c r="G172" i="6"/>
  <c r="G173" i="6"/>
  <c r="H173" i="6"/>
  <c r="G180" i="6"/>
  <c r="H180" i="6"/>
  <c r="H182" i="6"/>
  <c r="H183" i="6"/>
  <c r="H190" i="6"/>
  <c r="H194" i="6"/>
  <c r="H195" i="6"/>
  <c r="H196" i="6"/>
  <c r="H18" i="6"/>
  <c r="H23" i="6"/>
  <c r="H29" i="6"/>
  <c r="H32" i="6"/>
  <c r="H35" i="6"/>
  <c r="H43" i="6"/>
  <c r="H48" i="6"/>
  <c r="H49" i="6"/>
  <c r="G18" i="6"/>
  <c r="G23" i="6"/>
  <c r="G24" i="6"/>
  <c r="G35" i="6"/>
  <c r="G38" i="6"/>
  <c r="G43" i="6"/>
  <c r="H45" i="2"/>
  <c r="H48" i="2"/>
  <c r="H49" i="2"/>
  <c r="H50" i="2"/>
  <c r="H53" i="2"/>
  <c r="H54" i="2"/>
  <c r="H55" i="2"/>
  <c r="H57" i="2"/>
  <c r="H58" i="2"/>
  <c r="H60" i="2"/>
  <c r="H62" i="2"/>
  <c r="H64" i="2"/>
  <c r="H65" i="2"/>
  <c r="H66" i="2"/>
  <c r="H67" i="2"/>
  <c r="H68" i="2"/>
  <c r="H69" i="2"/>
  <c r="H70" i="2"/>
  <c r="H71" i="2"/>
  <c r="H72" i="2"/>
  <c r="H76" i="2"/>
  <c r="H77" i="2"/>
  <c r="H78" i="2"/>
  <c r="H79" i="2"/>
  <c r="H80" i="2"/>
  <c r="H81" i="2"/>
  <c r="H86" i="2"/>
  <c r="H95" i="2"/>
  <c r="H96" i="2"/>
  <c r="H98" i="2"/>
  <c r="H99" i="2"/>
  <c r="H100" i="2"/>
  <c r="G45" i="2"/>
  <c r="G48" i="2"/>
  <c r="G50" i="2"/>
  <c r="G53" i="2"/>
  <c r="G54" i="2"/>
  <c r="G55" i="2"/>
  <c r="G57" i="2"/>
  <c r="G58" i="2"/>
  <c r="G59" i="2"/>
  <c r="G60" i="2"/>
  <c r="G61" i="2"/>
  <c r="G62" i="2"/>
  <c r="G64" i="2"/>
  <c r="G65" i="2"/>
  <c r="G66" i="2"/>
  <c r="G67" i="2"/>
  <c r="G68" i="2"/>
  <c r="G69" i="2"/>
  <c r="G70" i="2"/>
  <c r="G71" i="2"/>
  <c r="G72" i="2"/>
  <c r="G74" i="2"/>
  <c r="G75" i="2"/>
  <c r="G77" i="2"/>
  <c r="G78" i="2"/>
  <c r="G79" i="2"/>
  <c r="G80" i="2"/>
  <c r="G81" i="2"/>
  <c r="G86" i="2"/>
  <c r="G95" i="2"/>
  <c r="G96" i="2"/>
  <c r="G97" i="2"/>
  <c r="G99" i="2"/>
  <c r="G100" i="2"/>
  <c r="H11" i="2"/>
  <c r="H12" i="2"/>
  <c r="H13" i="2"/>
  <c r="H14" i="2"/>
  <c r="H15" i="2"/>
  <c r="H16" i="2"/>
  <c r="H19" i="2"/>
  <c r="H22" i="2"/>
  <c r="H23" i="2"/>
  <c r="H24" i="2"/>
  <c r="H25" i="2"/>
  <c r="H26" i="2"/>
  <c r="H32" i="2"/>
  <c r="G11" i="2"/>
  <c r="G12" i="2"/>
  <c r="G13" i="2"/>
  <c r="G22" i="2"/>
  <c r="G23" i="2"/>
  <c r="G29" i="2"/>
  <c r="G30" i="2"/>
  <c r="G32" i="2"/>
  <c r="G35" i="2"/>
  <c r="D43" i="5"/>
  <c r="D40" i="5" s="1"/>
  <c r="D41" i="5"/>
  <c r="D37" i="5"/>
  <c r="D34" i="5" s="1"/>
  <c r="D35" i="5"/>
  <c r="D31" i="5"/>
  <c r="D27" i="5"/>
  <c r="H27" i="5" s="1"/>
  <c r="D23" i="5"/>
  <c r="H23" i="5" s="1"/>
  <c r="D18" i="5"/>
  <c r="D17" i="5" s="1"/>
  <c r="D12" i="3"/>
  <c r="D11" i="3"/>
  <c r="F179" i="6"/>
  <c r="F161" i="6"/>
  <c r="F158" i="6"/>
  <c r="E158" i="6"/>
  <c r="G158" i="6" s="1"/>
  <c r="F102" i="6"/>
  <c r="E102" i="6"/>
  <c r="E120" i="6"/>
  <c r="F110" i="6"/>
  <c r="D193" i="6"/>
  <c r="D192" i="6" s="1"/>
  <c r="D191" i="6" s="1"/>
  <c r="D189" i="6"/>
  <c r="D188" i="6" s="1"/>
  <c r="D187" i="6" s="1"/>
  <c r="H187" i="6" s="1"/>
  <c r="D179" i="6"/>
  <c r="D178" i="6"/>
  <c r="D176" i="6"/>
  <c r="D175" i="6" s="1"/>
  <c r="D174" i="6" s="1"/>
  <c r="D170" i="6"/>
  <c r="D169" i="6" s="1"/>
  <c r="D161" i="6"/>
  <c r="D148" i="6"/>
  <c r="D141" i="6"/>
  <c r="D137" i="6"/>
  <c r="D134" i="6"/>
  <c r="D132" i="6"/>
  <c r="D129" i="6"/>
  <c r="D124" i="6"/>
  <c r="D120" i="6"/>
  <c r="D115" i="6"/>
  <c r="D113" i="6"/>
  <c r="D110" i="6"/>
  <c r="D102" i="6"/>
  <c r="D101" i="6" s="1"/>
  <c r="D99" i="6"/>
  <c r="D98" i="6" s="1"/>
  <c r="D94" i="6"/>
  <c r="D93" i="6" s="1"/>
  <c r="D92" i="6" s="1"/>
  <c r="D89" i="6"/>
  <c r="D88" i="6" s="1"/>
  <c r="D82" i="6"/>
  <c r="D75" i="6"/>
  <c r="D72" i="6"/>
  <c r="D68" i="6"/>
  <c r="D65" i="6"/>
  <c r="D63" i="6"/>
  <c r="D61" i="6"/>
  <c r="F47" i="6"/>
  <c r="D47" i="6"/>
  <c r="D46" i="6" s="1"/>
  <c r="D45" i="6" s="1"/>
  <c r="D44" i="6" s="1"/>
  <c r="D42" i="6"/>
  <c r="D41" i="6"/>
  <c r="D40" i="6" s="1"/>
  <c r="D39" i="6" s="1"/>
  <c r="D37" i="6"/>
  <c r="D36" i="6" s="1"/>
  <c r="D34" i="6"/>
  <c r="D33" i="6" s="1"/>
  <c r="D31" i="6"/>
  <c r="D30" i="6" s="1"/>
  <c r="D22" i="6"/>
  <c r="D21" i="6" s="1"/>
  <c r="D20" i="6" s="1"/>
  <c r="D19" i="6" s="1"/>
  <c r="D17" i="6"/>
  <c r="D16" i="6" s="1"/>
  <c r="D15" i="6" s="1"/>
  <c r="D14" i="6" s="1"/>
  <c r="F76" i="2"/>
  <c r="F73" i="2"/>
  <c r="E73" i="2"/>
  <c r="D94" i="2"/>
  <c r="D93" i="2" s="1"/>
  <c r="D91" i="2"/>
  <c r="D90" i="2"/>
  <c r="D85" i="2"/>
  <c r="D84" i="2" s="1"/>
  <c r="D76" i="2"/>
  <c r="D63" i="2"/>
  <c r="D52" i="2"/>
  <c r="D47" i="2"/>
  <c r="D43" i="2" s="1"/>
  <c r="D44" i="2"/>
  <c r="D34" i="2"/>
  <c r="D33" i="2" s="1"/>
  <c r="D31" i="2"/>
  <c r="D28" i="2"/>
  <c r="D27" i="2" s="1"/>
  <c r="D24" i="2"/>
  <c r="D21" i="2"/>
  <c r="D20" i="2" s="1"/>
  <c r="D18" i="2"/>
  <c r="D17" i="2" s="1"/>
  <c r="D13" i="1"/>
  <c r="D9" i="1"/>
  <c r="F37" i="5"/>
  <c r="F35" i="5"/>
  <c r="F34" i="5" s="1"/>
  <c r="F189" i="6"/>
  <c r="F188" i="6" s="1"/>
  <c r="F187" i="6" s="1"/>
  <c r="F193" i="6"/>
  <c r="F192" i="6" s="1"/>
  <c r="F191" i="6" s="1"/>
  <c r="E193" i="6"/>
  <c r="E192" i="6" s="1"/>
  <c r="E191" i="6" s="1"/>
  <c r="F118" i="6"/>
  <c r="F115" i="6"/>
  <c r="H115" i="6" s="1"/>
  <c r="E161" i="6"/>
  <c r="F31" i="6"/>
  <c r="E37" i="6"/>
  <c r="E36" i="6" s="1"/>
  <c r="F24" i="2"/>
  <c r="E24" i="2"/>
  <c r="F18" i="2"/>
  <c r="F17" i="2" s="1"/>
  <c r="H17" i="2" s="1"/>
  <c r="E34" i="2"/>
  <c r="E33" i="2" s="1"/>
  <c r="E43" i="5"/>
  <c r="F43" i="5"/>
  <c r="G43" i="5" s="1"/>
  <c r="E41" i="5"/>
  <c r="F41" i="5"/>
  <c r="G41" i="5" s="1"/>
  <c r="E34" i="5"/>
  <c r="E31" i="5"/>
  <c r="F31" i="5"/>
  <c r="F27" i="5"/>
  <c r="E27" i="5"/>
  <c r="G27" i="5" s="1"/>
  <c r="F23" i="5"/>
  <c r="F22" i="5" s="1"/>
  <c r="G22" i="5" s="1"/>
  <c r="E23" i="5"/>
  <c r="E22" i="5" s="1"/>
  <c r="F18" i="5"/>
  <c r="F17" i="5" s="1"/>
  <c r="G17" i="5" s="1"/>
  <c r="E18" i="5"/>
  <c r="E17" i="5" s="1"/>
  <c r="H43" i="5" l="1"/>
  <c r="G31" i="5"/>
  <c r="G23" i="5"/>
  <c r="G18" i="5"/>
  <c r="H17" i="5"/>
  <c r="H18" i="5"/>
  <c r="H120" i="6"/>
  <c r="H31" i="6"/>
  <c r="H47" i="6"/>
  <c r="G102" i="6"/>
  <c r="H28" i="6"/>
  <c r="H118" i="6"/>
  <c r="H193" i="6"/>
  <c r="G120" i="6"/>
  <c r="D117" i="6"/>
  <c r="D26" i="6"/>
  <c r="D25" i="6" s="1"/>
  <c r="D13" i="6" s="1"/>
  <c r="H191" i="6"/>
  <c r="H188" i="6"/>
  <c r="H161" i="6"/>
  <c r="H179" i="6"/>
  <c r="G161" i="6"/>
  <c r="H192" i="6"/>
  <c r="H189" i="6"/>
  <c r="G73" i="2"/>
  <c r="D39" i="5"/>
  <c r="D26" i="5"/>
  <c r="D22" i="5"/>
  <c r="H22" i="5" s="1"/>
  <c r="D109" i="6"/>
  <c r="D108" i="6" s="1"/>
  <c r="H110" i="6"/>
  <c r="H102" i="6"/>
  <c r="D51" i="2"/>
  <c r="D16" i="1"/>
  <c r="D89" i="2"/>
  <c r="H18" i="2"/>
  <c r="H29" i="2"/>
  <c r="D60" i="6"/>
  <c r="D128" i="6"/>
  <c r="D97" i="6"/>
  <c r="D136" i="6"/>
  <c r="F186" i="6"/>
  <c r="F184" i="6" s="1"/>
  <c r="D67" i="6"/>
  <c r="D186" i="6"/>
  <c r="D9" i="2"/>
  <c r="F40" i="5"/>
  <c r="E40" i="5"/>
  <c r="E39" i="5" s="1"/>
  <c r="F26" i="5"/>
  <c r="E26" i="5"/>
  <c r="F39" i="5" l="1"/>
  <c r="G39" i="5" s="1"/>
  <c r="G40" i="5"/>
  <c r="H40" i="5"/>
  <c r="H39" i="5"/>
  <c r="H26" i="5"/>
  <c r="H184" i="6"/>
  <c r="H186" i="6"/>
  <c r="D16" i="5"/>
  <c r="H16" i="5" s="1"/>
  <c r="D107" i="6"/>
  <c r="D91" i="6"/>
  <c r="D59" i="6"/>
  <c r="D58" i="6" s="1"/>
  <c r="D42" i="2"/>
  <c r="E16" i="5"/>
  <c r="G16" i="5" s="1"/>
  <c r="G26" i="5"/>
  <c r="D127" i="6"/>
  <c r="F12" i="3"/>
  <c r="E12" i="3"/>
  <c r="F11" i="3" l="1"/>
  <c r="H11" i="3" s="1"/>
  <c r="H12" i="3"/>
  <c r="D126" i="6"/>
  <c r="D57" i="6"/>
  <c r="D41" i="2"/>
  <c r="E11" i="3"/>
  <c r="G12" i="3"/>
  <c r="F129" i="6"/>
  <c r="H129" i="6" s="1"/>
  <c r="F132" i="6"/>
  <c r="H132" i="6" s="1"/>
  <c r="F134" i="6"/>
  <c r="H134" i="6" s="1"/>
  <c r="F137" i="6"/>
  <c r="H137" i="6" s="1"/>
  <c r="F141" i="6"/>
  <c r="H141" i="6" s="1"/>
  <c r="F148" i="6"/>
  <c r="H148" i="6" s="1"/>
  <c r="H178" i="6"/>
  <c r="F176" i="6"/>
  <c r="F175" i="6" s="1"/>
  <c r="E176" i="6"/>
  <c r="E175" i="6" s="1"/>
  <c r="E179" i="6"/>
  <c r="F170" i="6"/>
  <c r="E170" i="6"/>
  <c r="E148" i="6"/>
  <c r="E141" i="6"/>
  <c r="E137" i="6"/>
  <c r="E134" i="6"/>
  <c r="E132" i="6"/>
  <c r="E129" i="6"/>
  <c r="G129" i="6" s="1"/>
  <c r="F124" i="6"/>
  <c r="F117" i="6" s="1"/>
  <c r="H117" i="6" s="1"/>
  <c r="F109" i="6"/>
  <c r="H109" i="6" s="1"/>
  <c r="E124" i="6"/>
  <c r="E113" i="6"/>
  <c r="E109" i="6" s="1"/>
  <c r="F101" i="6"/>
  <c r="F99" i="6"/>
  <c r="F94" i="6"/>
  <c r="E101" i="6"/>
  <c r="E99" i="6"/>
  <c r="E98" i="6" s="1"/>
  <c r="E94" i="6"/>
  <c r="E93" i="6" s="1"/>
  <c r="E92" i="6" s="1"/>
  <c r="F89" i="6"/>
  <c r="F82" i="6"/>
  <c r="F75" i="6"/>
  <c r="F72" i="6"/>
  <c r="F68" i="6"/>
  <c r="F65" i="6"/>
  <c r="F63" i="6"/>
  <c r="F61" i="6"/>
  <c r="E89" i="6"/>
  <c r="E88" i="6" s="1"/>
  <c r="E82" i="6"/>
  <c r="E75" i="6"/>
  <c r="E72" i="6"/>
  <c r="E68" i="6"/>
  <c r="E63" i="6"/>
  <c r="E65" i="6"/>
  <c r="E61" i="6"/>
  <c r="F46" i="6"/>
  <c r="E47" i="6"/>
  <c r="E46" i="6" s="1"/>
  <c r="E45" i="6" s="1"/>
  <c r="E44" i="6" s="1"/>
  <c r="F30" i="6"/>
  <c r="H30" i="6" s="1"/>
  <c r="F27" i="6"/>
  <c r="E27" i="6"/>
  <c r="F42" i="6"/>
  <c r="F34" i="6"/>
  <c r="F37" i="6"/>
  <c r="F22" i="6"/>
  <c r="F17" i="6"/>
  <c r="E17" i="6"/>
  <c r="E16" i="6" s="1"/>
  <c r="E15" i="6" s="1"/>
  <c r="E14" i="6" s="1"/>
  <c r="E34" i="6"/>
  <c r="E33" i="6" s="1"/>
  <c r="E26" i="6" s="1"/>
  <c r="E22" i="6"/>
  <c r="E21" i="6" s="1"/>
  <c r="E20" i="6" s="1"/>
  <c r="E19" i="6" s="1"/>
  <c r="E42" i="6"/>
  <c r="E41" i="6" s="1"/>
  <c r="E40" i="6" s="1"/>
  <c r="E39" i="6" s="1"/>
  <c r="F44" i="2"/>
  <c r="H44" i="2" s="1"/>
  <c r="E44" i="2"/>
  <c r="G44" i="2" s="1"/>
  <c r="F47" i="2"/>
  <c r="E47" i="2"/>
  <c r="E49" i="2"/>
  <c r="G49" i="2" s="1"/>
  <c r="F52" i="2"/>
  <c r="H52" i="2" s="1"/>
  <c r="E52" i="2"/>
  <c r="F56" i="2"/>
  <c r="H56" i="2" s="1"/>
  <c r="E56" i="2"/>
  <c r="F63" i="2"/>
  <c r="H63" i="2" s="1"/>
  <c r="E63" i="2"/>
  <c r="E76" i="2"/>
  <c r="G76" i="2" s="1"/>
  <c r="F85" i="2"/>
  <c r="E85" i="2"/>
  <c r="F91" i="2"/>
  <c r="F90" i="2" s="1"/>
  <c r="E91" i="2"/>
  <c r="E90" i="2" s="1"/>
  <c r="F94" i="2"/>
  <c r="E94" i="2"/>
  <c r="F31" i="2"/>
  <c r="F34" i="2"/>
  <c r="E31" i="2"/>
  <c r="F28" i="2"/>
  <c r="E28" i="2"/>
  <c r="F21" i="2"/>
  <c r="E21" i="2"/>
  <c r="E20" i="2" s="1"/>
  <c r="F9" i="1"/>
  <c r="E9" i="1"/>
  <c r="E13" i="1"/>
  <c r="F13" i="1"/>
  <c r="G11" i="3" l="1"/>
  <c r="F98" i="6"/>
  <c r="G99" i="6"/>
  <c r="H99" i="6"/>
  <c r="G132" i="6"/>
  <c r="G134" i="6"/>
  <c r="G141" i="6"/>
  <c r="G148" i="6"/>
  <c r="F169" i="6"/>
  <c r="H169" i="6" s="1"/>
  <c r="H170" i="6"/>
  <c r="G101" i="6"/>
  <c r="H101" i="6"/>
  <c r="F93" i="6"/>
  <c r="G94" i="6"/>
  <c r="H94" i="6"/>
  <c r="F88" i="6"/>
  <c r="G89" i="6"/>
  <c r="H89" i="6"/>
  <c r="G82" i="6"/>
  <c r="H82" i="6"/>
  <c r="G75" i="6"/>
  <c r="H75" i="6"/>
  <c r="G72" i="6"/>
  <c r="H72" i="6"/>
  <c r="G68" i="6"/>
  <c r="H68" i="6"/>
  <c r="G65" i="6"/>
  <c r="H65" i="6"/>
  <c r="G63" i="6"/>
  <c r="H63" i="6"/>
  <c r="H61" i="6"/>
  <c r="G61" i="6"/>
  <c r="H93" i="2"/>
  <c r="H94" i="2"/>
  <c r="F84" i="2"/>
  <c r="H84" i="2" s="1"/>
  <c r="H85" i="2"/>
  <c r="G63" i="2"/>
  <c r="G56" i="2"/>
  <c r="F51" i="2"/>
  <c r="H51" i="2" s="1"/>
  <c r="G52" i="2"/>
  <c r="G47" i="2"/>
  <c r="H47" i="2"/>
  <c r="D56" i="6"/>
  <c r="E178" i="6"/>
  <c r="G178" i="6" s="1"/>
  <c r="G179" i="6"/>
  <c r="E169" i="6"/>
  <c r="G169" i="6" s="1"/>
  <c r="G170" i="6"/>
  <c r="E136" i="6"/>
  <c r="G137" i="6"/>
  <c r="E117" i="6"/>
  <c r="G117" i="6" s="1"/>
  <c r="G124" i="6"/>
  <c r="G109" i="6"/>
  <c r="G113" i="6"/>
  <c r="E93" i="2"/>
  <c r="G93" i="2" s="1"/>
  <c r="G94" i="2"/>
  <c r="E84" i="2"/>
  <c r="G84" i="2" s="1"/>
  <c r="G85" i="2"/>
  <c r="F16" i="1"/>
  <c r="G13" i="1"/>
  <c r="H13" i="1"/>
  <c r="G9" i="1"/>
  <c r="H9" i="1"/>
  <c r="H27" i="6"/>
  <c r="F21" i="6"/>
  <c r="G22" i="6"/>
  <c r="H22" i="6"/>
  <c r="F36" i="6"/>
  <c r="G36" i="6" s="1"/>
  <c r="G37" i="6"/>
  <c r="F41" i="6"/>
  <c r="H42" i="6"/>
  <c r="G42" i="6"/>
  <c r="F45" i="6"/>
  <c r="H46" i="6"/>
  <c r="F16" i="6"/>
  <c r="G17" i="6"/>
  <c r="H17" i="6"/>
  <c r="F33" i="6"/>
  <c r="F26" i="6" s="1"/>
  <c r="H34" i="6"/>
  <c r="G34" i="6"/>
  <c r="H31" i="2"/>
  <c r="G31" i="2"/>
  <c r="F20" i="2"/>
  <c r="G21" i="2"/>
  <c r="H21" i="2"/>
  <c r="F33" i="2"/>
  <c r="G33" i="2" s="1"/>
  <c r="G34" i="2"/>
  <c r="H28" i="2"/>
  <c r="G28" i="2"/>
  <c r="F136" i="6"/>
  <c r="H136" i="6" s="1"/>
  <c r="E51" i="2"/>
  <c r="F128" i="6"/>
  <c r="H128" i="6" s="1"/>
  <c r="E25" i="6"/>
  <c r="E13" i="6" s="1"/>
  <c r="E43" i="2"/>
  <c r="F43" i="2"/>
  <c r="H43" i="2" s="1"/>
  <c r="E89" i="2"/>
  <c r="G89" i="2" s="1"/>
  <c r="E174" i="6"/>
  <c r="F174" i="6"/>
  <c r="H174" i="6" s="1"/>
  <c r="E128" i="6"/>
  <c r="F108" i="6"/>
  <c r="E97" i="6"/>
  <c r="E91" i="6" s="1"/>
  <c r="F97" i="6"/>
  <c r="F60" i="6"/>
  <c r="E67" i="6"/>
  <c r="F67" i="6"/>
  <c r="E60" i="6"/>
  <c r="F89" i="2"/>
  <c r="H89" i="2" s="1"/>
  <c r="F27" i="2"/>
  <c r="E27" i="2"/>
  <c r="E9" i="2" s="1"/>
  <c r="E108" i="6" l="1"/>
  <c r="E107" i="6" s="1"/>
  <c r="G174" i="6"/>
  <c r="G136" i="6"/>
  <c r="G128" i="6"/>
  <c r="H98" i="6"/>
  <c r="G98" i="6"/>
  <c r="F107" i="6"/>
  <c r="H107" i="6" s="1"/>
  <c r="H108" i="6"/>
  <c r="G97" i="6"/>
  <c r="H97" i="6"/>
  <c r="F92" i="6"/>
  <c r="G93" i="6"/>
  <c r="H93" i="6"/>
  <c r="H88" i="6"/>
  <c r="G88" i="6"/>
  <c r="G67" i="6"/>
  <c r="H67" i="6"/>
  <c r="G60" i="6"/>
  <c r="H60" i="6"/>
  <c r="G51" i="2"/>
  <c r="G43" i="2"/>
  <c r="G108" i="6"/>
  <c r="F40" i="6"/>
  <c r="H41" i="6"/>
  <c r="G41" i="6"/>
  <c r="H33" i="6"/>
  <c r="G33" i="6"/>
  <c r="F15" i="6"/>
  <c r="G16" i="6"/>
  <c r="H16" i="6"/>
  <c r="F44" i="6"/>
  <c r="H44" i="6" s="1"/>
  <c r="H45" i="6"/>
  <c r="F20" i="6"/>
  <c r="G21" i="6"/>
  <c r="H21" i="6"/>
  <c r="H27" i="2"/>
  <c r="G27" i="2"/>
  <c r="H20" i="2"/>
  <c r="F127" i="6"/>
  <c r="E42" i="2"/>
  <c r="F42" i="2"/>
  <c r="E127" i="6"/>
  <c r="F59" i="6"/>
  <c r="E59" i="6"/>
  <c r="E58" i="6" s="1"/>
  <c r="E57" i="6" s="1"/>
  <c r="F126" i="6" l="1"/>
  <c r="H126" i="6" s="1"/>
  <c r="H127" i="6"/>
  <c r="G107" i="6"/>
  <c r="G92" i="6"/>
  <c r="H92" i="6"/>
  <c r="F91" i="6"/>
  <c r="F58" i="6"/>
  <c r="G59" i="6"/>
  <c r="H59" i="6"/>
  <c r="F41" i="2"/>
  <c r="H41" i="2" s="1"/>
  <c r="H42" i="2"/>
  <c r="E126" i="6"/>
  <c r="G127" i="6"/>
  <c r="E41" i="2"/>
  <c r="G42" i="2"/>
  <c r="F19" i="6"/>
  <c r="G20" i="6"/>
  <c r="H20" i="6"/>
  <c r="F14" i="6"/>
  <c r="H15" i="6"/>
  <c r="G15" i="6"/>
  <c r="F25" i="6"/>
  <c r="H26" i="6"/>
  <c r="G26" i="6"/>
  <c r="F39" i="6"/>
  <c r="H40" i="6"/>
  <c r="G40" i="6"/>
  <c r="F9" i="2"/>
  <c r="H10" i="2"/>
  <c r="G10" i="2"/>
  <c r="G126" i="6" l="1"/>
  <c r="G91" i="6"/>
  <c r="H91" i="6"/>
  <c r="F57" i="6"/>
  <c r="G58" i="6"/>
  <c r="H58" i="6"/>
  <c r="G41" i="2"/>
  <c r="E56" i="6"/>
  <c r="H39" i="6"/>
  <c r="G39" i="6"/>
  <c r="F13" i="6"/>
  <c r="H25" i="6"/>
  <c r="G25" i="6"/>
  <c r="H14" i="6"/>
  <c r="G14" i="6"/>
  <c r="G19" i="6"/>
  <c r="H19" i="6"/>
  <c r="H9" i="2"/>
  <c r="G9" i="2"/>
  <c r="G57" i="6" l="1"/>
  <c r="H57" i="6"/>
  <c r="F56" i="6"/>
  <c r="H56" i="6" s="1"/>
  <c r="G13" i="6"/>
  <c r="H13" i="6"/>
  <c r="G56" i="6" l="1"/>
</calcChain>
</file>

<file path=xl/sharedStrings.xml><?xml version="1.0" encoding="utf-8"?>
<sst xmlns="http://schemas.openxmlformats.org/spreadsheetml/2006/main" count="548" uniqueCount="182">
  <si>
    <t>Pozicija</t>
  </si>
  <si>
    <t>Šifra</t>
  </si>
  <si>
    <t>Naziv</t>
  </si>
  <si>
    <t>SVEUKUPNO PRIHODI</t>
  </si>
  <si>
    <t>6</t>
  </si>
  <si>
    <t>Prihodi poslovanja</t>
  </si>
  <si>
    <t>7</t>
  </si>
  <si>
    <t>Prihodi od prodaje nefinancijske imovine</t>
  </si>
  <si>
    <t>9</t>
  </si>
  <si>
    <t>SVEUKUPNO RASHODI</t>
  </si>
  <si>
    <t>3</t>
  </si>
  <si>
    <t>Rashodi poslovanja</t>
  </si>
  <si>
    <t>4</t>
  </si>
  <si>
    <t>Rashodi za nabavu nefinancijske imovine</t>
  </si>
  <si>
    <t>63</t>
  </si>
  <si>
    <t>Pomoći iz inozemstva i od subjekata unutar općeg proračuna</t>
  </si>
  <si>
    <t>OSTALI PRIHODI ZA POSEBNE NAMJENE</t>
  </si>
  <si>
    <t>64</t>
  </si>
  <si>
    <t>Prihodi od imovine</t>
  </si>
  <si>
    <t>VLASTITI PRIHODI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</si>
  <si>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</si>
  <si>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</si>
  <si>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</si>
  <si>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i povrati po protestira</t>
  </si>
  <si>
    <t>67</t>
  </si>
  <si>
    <t>Prihodi iz nadležnog proračuna i od HZZO-a temeljem ugovornih obveza</t>
  </si>
  <si>
    <t>68</t>
  </si>
  <si>
    <t>Kazne, upravne mjere i ostali prihodi</t>
  </si>
  <si>
    <t>31</t>
  </si>
  <si>
    <t>Rashodi za zaposlene</t>
  </si>
  <si>
    <t>OPĆI PRIHODI I PRIMICI</t>
  </si>
  <si>
    <t>32</t>
  </si>
  <si>
    <t>Materijalni rashodi</t>
  </si>
  <si>
    <t>34</t>
  </si>
  <si>
    <t>Financijski rashodi</t>
  </si>
  <si>
    <t>41</t>
  </si>
  <si>
    <t>Rashodi za nabavu neproizvedene dugotrajne imovine</t>
  </si>
  <si>
    <t>42</t>
  </si>
  <si>
    <t>Rashodi za nabavu proizvedene dugotrajne imovine</t>
  </si>
  <si>
    <t>Funkcijska 07</t>
  </si>
  <si>
    <t>Zdravstvo</t>
  </si>
  <si>
    <t>Funkcijska 076</t>
  </si>
  <si>
    <t>Poslovi i usluge zdravstva koji nisu drugdje svrstani</t>
  </si>
  <si>
    <t>Razdjel 021</t>
  </si>
  <si>
    <t>GRADSKI URED ZA SOCIJALNU ZAŠTITU, ZDRAVSTVO, BRANITELJE I OSOBE S INVALIDITETOM</t>
  </si>
  <si>
    <t>Glava 02109</t>
  </si>
  <si>
    <t>JAVNOZDRAVSTVENE USTANOVE</t>
  </si>
  <si>
    <t>Program A022110</t>
  </si>
  <si>
    <t>JAVNA UPRAVA I ADMINISTRACIJA</t>
  </si>
  <si>
    <t>Aktivnost A022110A211001</t>
  </si>
  <si>
    <t>REDOVNA DJELATNOST PRORAČUNSKIH KORISNIKA</t>
  </si>
  <si>
    <t>Primici od financijske imovine i zaduživanja</t>
  </si>
  <si>
    <t>Primici od zaduživanja</t>
  </si>
  <si>
    <t>Namjenski primici od zaduživanja</t>
  </si>
  <si>
    <t>Izdaci za financijsku imovinu i otplate zajmova</t>
  </si>
  <si>
    <t>Izdaci za otplatu glavnice primljenih kredita i zajmova</t>
  </si>
  <si>
    <t>Opći prihodi i primici</t>
  </si>
  <si>
    <t>Vlastiti prihodi</t>
  </si>
  <si>
    <t>I. OPĆI DIO</t>
  </si>
  <si>
    <t>A) SAŽETAK RAČUNA PRIHODA I RASHODA</t>
  </si>
  <si>
    <t>B) SAŽETAK RAČUNA FINANCIRANJA</t>
  </si>
  <si>
    <t>NETO FINANCIRANJE</t>
  </si>
  <si>
    <t>C) PRENESENI VIŠAK ILI PRENESENI MANJAK I VIŠEGODIŠNJI PLAN URAVNOTEŽENJA</t>
  </si>
  <si>
    <t>VIŠAK / MANJAK IZ PRETHODNE(IH) GODINE KOJI ĆE SE RASPOREDITI / POKRITI</t>
  </si>
  <si>
    <t>VIŠAK / MANJAK + NETO FINANCIRANJE</t>
  </si>
  <si>
    <t xml:space="preserve">A. RAČUN PRIHODA I RASHODA </t>
  </si>
  <si>
    <t>PRIHODI POSLOVANJA</t>
  </si>
  <si>
    <t>RASHODI POSLOVANJA</t>
  </si>
  <si>
    <t>B. RAČUN FINANCIRANJA</t>
  </si>
  <si>
    <t>II. POSEBNI DIO</t>
  </si>
  <si>
    <t>UKUPAN DONOS VIŠKA / MANJKA IZ PRETHODNE(IH) GODINE</t>
  </si>
  <si>
    <t>I. IZVRŠENJE PRIHODA I RASHODA PREMA EKONOMSKOJ KLASIFIKACIJI</t>
  </si>
  <si>
    <t>Pomoći proračunskim korisnicima iz proračuna koji im nije nadležan</t>
  </si>
  <si>
    <t>Tekuće pomoći proračunskim korisnicima iz proračuna koji im nije nadležan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</si>
  <si>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</si>
  <si>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</si>
  <si>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</si>
  <si>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</si>
  <si>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prodaje proizvoda i robe te pruženih usluga</t>
  </si>
  <si>
    <t>Prihodi od prodaje proizvoda i robe</t>
  </si>
  <si>
    <t>Prihodi od pruženih usluga</t>
  </si>
  <si>
    <t>Prihodi od HZZO-a na temelju ugovornih obveza</t>
  </si>
  <si>
    <t>Ostali prihodi</t>
  </si>
  <si>
    <t>Plaće (bruto)</t>
  </si>
  <si>
    <t>Plaće za redovan rad</t>
  </si>
  <si>
    <t>Plaće za prekovremeni rad</t>
  </si>
  <si>
    <t>Ostali rashodi za zaposlene</t>
  </si>
  <si>
    <t>Doprinosi na plaće</t>
  </si>
  <si>
    <t>Doprinosi za obvezno zdravstveno</t>
  </si>
  <si>
    <t>Naknade troškova zaposlenima</t>
  </si>
  <si>
    <t>Službena putovanja</t>
  </si>
  <si>
    <t>Naknade za prijevoz, za rad na terenu i odvojeni život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</si>
  <si>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</si>
  <si>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</si>
  <si>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</si>
  <si>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</si>
  <si>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</si>
  <si>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</si>
  <si>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</si>
  <si>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</si>
  <si>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</si>
  <si>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</si>
  <si>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</si>
  <si>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</si>
  <si>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</si>
  <si>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</si>
  <si>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</si>
  <si>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</si>
  <si>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</si>
  <si>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</si>
  <si>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izvršnh tijela, povjerenstava i slično</t>
  </si>
  <si>
    <t>Premije osiguranja</t>
  </si>
  <si>
    <t>Reprezentacija</t>
  </si>
  <si>
    <t>Članarine i norme</t>
  </si>
  <si>
    <t>Pristojbe i naknade</t>
  </si>
  <si>
    <t>Stručno usavršavanje zaposlenika</t>
  </si>
  <si>
    <t>Ostali financijski rashodi</t>
  </si>
  <si>
    <t>Bankarske usluge i usluge platnog prometa</t>
  </si>
  <si>
    <t>Zatezne kamate</t>
  </si>
  <si>
    <t>Nematerijalna imovina</t>
  </si>
  <si>
    <t>Licence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</si>
  <si>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</si>
  <si>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</si>
  <si>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</si>
  <si>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</si>
  <si>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</si>
  <si>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Sportska i glazbena oprema</t>
  </si>
  <si>
    <t xml:space="preserve">Uređaji, strojevi i oprema za ostale namjene </t>
  </si>
  <si>
    <t>I. IZVRŠENJE PRIHODA I RASHODA PREMA IZVORIMA FINANCIRANJA</t>
  </si>
  <si>
    <t>PRIHODI ZA POSEBNE NAMJENE</t>
  </si>
  <si>
    <t>Izvor 1.</t>
  </si>
  <si>
    <t>DECENTRALIZIRANA SREDSTVA</t>
  </si>
  <si>
    <t>Uređaji, strojevi i oprema za ostale namjene</t>
  </si>
  <si>
    <t>Doprinosi za obvezno zdravstveno osiguranje</t>
  </si>
  <si>
    <t>IZVRŠENJE RASHODA PREMA FUNKCIJSKOJ KLASIFIKACIJI</t>
  </si>
  <si>
    <t>Prihodi iz proračuna</t>
  </si>
  <si>
    <t>Prihodi iz proračuna za financiranje rashoda poslovanja</t>
  </si>
  <si>
    <t>Prihodi iz proračuna za nabavu nefinancijske imovine</t>
  </si>
  <si>
    <t>KAPITALNA ULAGANJA U ZDRAVSTVENE USTANOVE - DECENTRALIZIRANE FUNKCIJE</t>
  </si>
  <si>
    <t>POLIKLINIKA ZA ZAŠTITU DJECE I MLADIH GRADA ZAGREBA</t>
  </si>
  <si>
    <t>ZAGREB, ĐORĐIĆEVA 26</t>
  </si>
  <si>
    <t>Negativne tečajne razlike</t>
  </si>
  <si>
    <t>Izvor 1.1.1</t>
  </si>
  <si>
    <t>OPĆI PRIHODI I PRIMICI (Proračun Grada Zagreba)</t>
  </si>
  <si>
    <t>Prihodi iz nadležnog proračuna za dinanciranje redovne djelatnosti proračunskog korisnika</t>
  </si>
  <si>
    <t>Prihodi iz nadl. proračuna za financiranje rashoda posl.</t>
  </si>
  <si>
    <t>Izvor 1.2.3</t>
  </si>
  <si>
    <t>Prihodi Iz nadležnog proračuna za financiranje rashoda za nabavu nefinancijske imovine</t>
  </si>
  <si>
    <t>Izvor 3.1.1</t>
  </si>
  <si>
    <t xml:space="preserve">Prihodi od prodaje proizvoda i robe te pruženih usluga, prihodi od donacija </t>
  </si>
  <si>
    <t>Izvor 4.3.1</t>
  </si>
  <si>
    <t>Prihodi od upravnih i administrativnih pristojbi</t>
  </si>
  <si>
    <t>PRIHODI ZA POSEBNE NAMJENE (HZZO)</t>
  </si>
  <si>
    <t>Proračunski korisnik 02125739</t>
  </si>
  <si>
    <t>Izvor 1.1.1.</t>
  </si>
  <si>
    <t>Aktivnost 022110K211001</t>
  </si>
  <si>
    <t>Donacije od pravnih i fizičkih osoba izvan općeg proračuna</t>
  </si>
  <si>
    <t>Tekuće donacije</t>
  </si>
  <si>
    <t>Kapitalne donacije</t>
  </si>
  <si>
    <t>Izvor 6.1.1</t>
  </si>
  <si>
    <t>DONACIJE</t>
  </si>
  <si>
    <t>Donacije od pravnih i fizčkih osoba izvan općeg proračuna</t>
  </si>
  <si>
    <t>Plan 2025.</t>
  </si>
  <si>
    <t>Rashodi lijekova i potrošnog medicinskog materijala kod zdravstvenih ustanova</t>
  </si>
  <si>
    <t>Rashodi po osnovi utroška lijekova i potrošnog medicinskog materijala</t>
  </si>
  <si>
    <t>Troškovi sudskih postupaka</t>
  </si>
  <si>
    <t>Indeks</t>
  </si>
  <si>
    <t>6 (5/4*100)</t>
  </si>
  <si>
    <t>7 (5/3*100)</t>
  </si>
  <si>
    <t>RAZLIKA - VIŠAK / MANJAK</t>
  </si>
  <si>
    <t>Vlastiti izvori / preneseni višak</t>
  </si>
  <si>
    <t>IZVRŠENJE PRORAČUNA I. - XII. 2025.</t>
  </si>
  <si>
    <t>Izvršenje I. - XII. 2025.</t>
  </si>
  <si>
    <t>Izvršenje I. - XII. 2024.</t>
  </si>
  <si>
    <t>IZVRŠENJE PRORAČUNA  I. - XII. 2025.</t>
  </si>
  <si>
    <t>Nematrijalna proizvedena imovina</t>
  </si>
  <si>
    <t>Ulaganja u računalne programe</t>
  </si>
  <si>
    <t>Usluge telefona, interneta, pošte i prijevoza</t>
  </si>
  <si>
    <t>Nematerijalna proizvedena imovina</t>
  </si>
  <si>
    <t>Nakn. za prijevoz, za rad na terenu i odvojeni život</t>
  </si>
  <si>
    <t>Predsjednica Upravnog vijeća Poliklinike</t>
  </si>
  <si>
    <t>prof. dr. sc. Gordana Keresteš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</si>
</sst>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1A]#,##0.00;\-\ #,##0.00"/>
    <numFmt numFmtId="165" formatCode="#,##0.00_ ;\-#,##0.00\ "/>
    <numFmt numFmtId="166" formatCode="#,##0.00\ _k_n"/>
    <numFmt numFmtId="167" formatCode="#,##0\ _k_n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0"/>
      </patternFill>
    </fill>
    <fill>
      <patternFill patternType="solid">
        <fgColor theme="8" tint="0.79998168889431442"/>
        <bgColor indexed="0"/>
      </patternFill>
    </fill>
    <fill>
      <patternFill patternType="solid">
        <fgColor theme="8" tint="0.39997558519241921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0" fillId="0" borderId="0" xfId="0" applyFont="1"/>
    <xf numFmtId="0" fontId="11" fillId="0" borderId="1" xfId="0" applyFont="1" applyBorder="1" applyAlignment="1" applyProtection="1">
      <alignment vertical="top" wrapText="1" readingOrder="1"/>
      <protection locked="0"/>
    </xf>
    <xf numFmtId="0" fontId="12" fillId="2" borderId="1" xfId="0" applyFont="1" applyFill="1" applyBorder="1" applyAlignment="1" applyProtection="1">
      <alignment vertical="top" wrapText="1" readingOrder="1"/>
      <protection locked="0"/>
    </xf>
    <xf numFmtId="0" fontId="11" fillId="3" borderId="1" xfId="0" applyFont="1" applyFill="1" applyBorder="1" applyAlignment="1" applyProtection="1">
      <alignment vertical="top" wrapText="1" readingOrder="1"/>
      <protection locked="0"/>
    </xf>
    <xf numFmtId="0" fontId="11" fillId="2" borderId="1" xfId="0" applyFont="1" applyFill="1" applyBorder="1" applyAlignment="1" applyProtection="1">
      <alignment vertical="top" wrapText="1" readingOrder="1"/>
      <protection locked="0"/>
    </xf>
    <xf numFmtId="0" fontId="13" fillId="4" borderId="1" xfId="0" applyFont="1" applyFill="1" applyBorder="1" applyAlignment="1" applyProtection="1">
      <alignment vertical="top" wrapText="1" readingOrder="1"/>
      <protection locked="0"/>
    </xf>
    <xf numFmtId="0" fontId="13" fillId="2" borderId="1" xfId="0" applyFont="1" applyFill="1" applyBorder="1" applyAlignment="1" applyProtection="1">
      <alignment vertical="top" wrapText="1" readingOrder="1"/>
      <protection locked="0"/>
    </xf>
    <xf numFmtId="0" fontId="13" fillId="0" borderId="1" xfId="0" applyFont="1" applyBorder="1" applyAlignment="1" applyProtection="1">
      <alignment vertical="top" wrapText="1" readingOrder="1"/>
      <protection locked="0"/>
    </xf>
    <xf numFmtId="0" fontId="13" fillId="5" borderId="1" xfId="0" applyFont="1" applyFill="1" applyBorder="1" applyAlignment="1" applyProtection="1">
      <alignment vertical="top" wrapText="1" readingOrder="1"/>
      <protection locked="0"/>
    </xf>
    <xf numFmtId="0" fontId="13" fillId="6" borderId="1" xfId="0" applyFont="1" applyFill="1" applyBorder="1" applyAlignment="1" applyProtection="1">
      <alignment vertical="top" wrapText="1" readingOrder="1"/>
      <protection locked="0"/>
    </xf>
    <xf numFmtId="0" fontId="13" fillId="7" borderId="1" xfId="0" applyFont="1" applyFill="1" applyBorder="1" applyAlignment="1" applyProtection="1">
      <alignment vertical="top" wrapText="1" readingOrder="1"/>
      <protection locked="0"/>
    </xf>
    <xf numFmtId="0" fontId="12" fillId="8" borderId="1" xfId="0" applyFont="1" applyFill="1" applyBorder="1" applyAlignment="1" applyProtection="1">
      <alignment vertical="top" wrapText="1" readingOrder="1"/>
      <protection locked="0"/>
    </xf>
    <xf numFmtId="164" fontId="11" fillId="0" borderId="1" xfId="0" applyNumberFormat="1" applyFont="1" applyBorder="1" applyAlignment="1" applyProtection="1">
      <alignment vertical="top" wrapText="1" readingOrder="1"/>
      <protection locked="0"/>
    </xf>
    <xf numFmtId="0" fontId="0" fillId="0" borderId="0" xfId="0" applyAlignment="1">
      <alignment horizontal="left"/>
    </xf>
    <xf numFmtId="0" fontId="4" fillId="0" borderId="0" xfId="0" applyFont="1" applyAlignment="1" applyProtection="1">
      <alignment vertical="top" wrapText="1" readingOrder="1"/>
      <protection locked="0"/>
    </xf>
    <xf numFmtId="164" fontId="12" fillId="2" borderId="1" xfId="0" applyNumberFormat="1" applyFont="1" applyFill="1" applyBorder="1" applyAlignment="1" applyProtection="1">
      <alignment vertical="top" wrapText="1" readingOrder="1"/>
      <protection locked="0"/>
    </xf>
    <xf numFmtId="164" fontId="11" fillId="3" borderId="1" xfId="0" applyNumberFormat="1" applyFont="1" applyFill="1" applyBorder="1" applyAlignment="1" applyProtection="1">
      <alignment vertical="top" wrapText="1" readingOrder="1"/>
      <protection locked="0"/>
    </xf>
    <xf numFmtId="164" fontId="13" fillId="0" borderId="1" xfId="0" applyNumberFormat="1" applyFont="1" applyBorder="1" applyAlignment="1" applyProtection="1">
      <alignment vertical="top" wrapText="1" readingOrder="1"/>
      <protection locked="0"/>
    </xf>
    <xf numFmtId="164" fontId="13" fillId="5" borderId="1" xfId="0" applyNumberFormat="1" applyFont="1" applyFill="1" applyBorder="1" applyAlignment="1" applyProtection="1">
      <alignment vertical="top" wrapText="1" readingOrder="1"/>
      <protection locked="0"/>
    </xf>
    <xf numFmtId="164" fontId="13" fillId="6" borderId="1" xfId="0" applyNumberFormat="1" applyFont="1" applyFill="1" applyBorder="1" applyAlignment="1" applyProtection="1">
      <alignment vertical="top" wrapText="1" readingOrder="1"/>
      <protection locked="0"/>
    </xf>
    <xf numFmtId="164" fontId="13" fillId="7" borderId="1" xfId="0" applyNumberFormat="1" applyFont="1" applyFill="1" applyBorder="1" applyAlignment="1" applyProtection="1">
      <alignment vertical="top" wrapText="1" readingOrder="1"/>
      <protection locked="0"/>
    </xf>
    <xf numFmtId="164" fontId="12" fillId="8" borderId="1" xfId="0" applyNumberFormat="1" applyFont="1" applyFill="1" applyBorder="1" applyAlignment="1" applyProtection="1">
      <alignment vertical="top" wrapText="1" readingOrder="1"/>
      <protection locked="0"/>
    </xf>
    <xf numFmtId="0" fontId="14" fillId="4" borderId="1" xfId="0" applyFont="1" applyFill="1" applyBorder="1" applyAlignment="1" applyProtection="1">
      <alignment vertical="top" wrapText="1" readingOrder="1"/>
      <protection locked="0"/>
    </xf>
    <xf numFmtId="164" fontId="14" fillId="4" borderId="1" xfId="0" applyNumberFormat="1" applyFont="1" applyFill="1" applyBorder="1" applyAlignment="1" applyProtection="1">
      <alignment vertical="top" wrapText="1" readingOrder="1"/>
      <protection locked="0"/>
    </xf>
    <xf numFmtId="0" fontId="15" fillId="0" borderId="0" xfId="0" applyFont="1"/>
    <xf numFmtId="0" fontId="12" fillId="10" borderId="1" xfId="0" applyFont="1" applyFill="1" applyBorder="1" applyAlignment="1" applyProtection="1">
      <alignment vertical="top" wrapText="1" readingOrder="1"/>
      <protection locked="0"/>
    </xf>
    <xf numFmtId="164" fontId="12" fillId="10" borderId="1" xfId="0" applyNumberFormat="1" applyFont="1" applyFill="1" applyBorder="1" applyAlignment="1" applyProtection="1">
      <alignment vertical="top" wrapText="1" readingOrder="1"/>
      <protection locked="0"/>
    </xf>
    <xf numFmtId="0" fontId="6" fillId="11" borderId="1" xfId="0" applyFont="1" applyFill="1" applyBorder="1" applyAlignment="1">
      <alignment horizontal="left" vertical="center" wrapText="1"/>
    </xf>
    <xf numFmtId="3" fontId="5" fillId="11" borderId="3" xfId="0" applyNumberFormat="1" applyFont="1" applyFill="1" applyBorder="1" applyAlignment="1">
      <alignment horizontal="right"/>
    </xf>
    <xf numFmtId="0" fontId="6" fillId="12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left" vertical="center" wrapText="1"/>
    </xf>
    <xf numFmtId="0" fontId="7" fillId="12" borderId="1" xfId="0" quotePrefix="1" applyFont="1" applyFill="1" applyBorder="1" applyAlignment="1">
      <alignment horizontal="left" vertical="center"/>
    </xf>
    <xf numFmtId="0" fontId="7" fillId="12" borderId="1" xfId="0" applyFont="1" applyFill="1" applyBorder="1" applyAlignment="1">
      <alignment vertical="center" wrapText="1"/>
    </xf>
    <xf numFmtId="10" fontId="0" fillId="0" borderId="0" xfId="0" applyNumberFormat="1"/>
    <xf numFmtId="165" fontId="0" fillId="0" borderId="0" xfId="0" applyNumberFormat="1"/>
    <xf numFmtId="166" fontId="5" fillId="11" borderId="3" xfId="0" applyNumberFormat="1" applyFont="1" applyFill="1" applyBorder="1" applyAlignment="1">
      <alignment horizontal="right"/>
    </xf>
    <xf numFmtId="166" fontId="8" fillId="12" borderId="3" xfId="0" applyNumberFormat="1" applyFont="1" applyFill="1" applyBorder="1" applyAlignment="1">
      <alignment horizontal="right"/>
    </xf>
    <xf numFmtId="166" fontId="6" fillId="11" borderId="3" xfId="0" applyNumberFormat="1" applyFont="1" applyFill="1" applyBorder="1" applyAlignment="1">
      <alignment horizontal="right" vertical="center" wrapText="1"/>
    </xf>
    <xf numFmtId="166" fontId="7" fillId="12" borderId="3" xfId="0" applyNumberFormat="1" applyFont="1" applyFill="1" applyBorder="1" applyAlignment="1">
      <alignment horizontal="right" vertical="center" wrapText="1"/>
    </xf>
    <xf numFmtId="0" fontId="7" fillId="12" borderId="1" xfId="0" quotePrefix="1" applyFont="1" applyFill="1" applyBorder="1" applyAlignment="1">
      <alignment horizontal="left" vertical="center" wrapText="1"/>
    </xf>
    <xf numFmtId="166" fontId="7" fillId="12" borderId="3" xfId="0" quotePrefix="1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wrapText="1"/>
    </xf>
    <xf numFmtId="0" fontId="9" fillId="0" borderId="0" xfId="0" applyFont="1" applyAlignment="1">
      <alignment readingOrder="1"/>
    </xf>
    <xf numFmtId="0" fontId="9" fillId="0" borderId="0" xfId="0" applyFont="1"/>
    <xf numFmtId="10" fontId="9" fillId="0" borderId="0" xfId="0" applyNumberFormat="1" applyFont="1"/>
    <xf numFmtId="0" fontId="2" fillId="0" borderId="0" xfId="0" applyFont="1"/>
    <xf numFmtId="0" fontId="18" fillId="0" borderId="0" xfId="0" applyFont="1" applyAlignment="1" applyProtection="1">
      <alignment vertical="top" readingOrder="1"/>
      <protection locked="0"/>
    </xf>
    <xf numFmtId="0" fontId="20" fillId="7" borderId="1" xfId="0" applyFont="1" applyFill="1" applyBorder="1" applyAlignment="1" applyProtection="1">
      <alignment horizontal="center" vertical="top" wrapText="1" readingOrder="1"/>
      <protection locked="0"/>
    </xf>
    <xf numFmtId="0" fontId="21" fillId="4" borderId="1" xfId="0" applyFont="1" applyFill="1" applyBorder="1" applyAlignment="1" applyProtection="1">
      <alignment vertical="top" wrapText="1" readingOrder="1"/>
      <protection locked="0"/>
    </xf>
    <xf numFmtId="164" fontId="21" fillId="4" borderId="1" xfId="0" applyNumberFormat="1" applyFont="1" applyFill="1" applyBorder="1" applyAlignment="1" applyProtection="1">
      <alignment vertical="top" wrapText="1" readingOrder="1"/>
      <protection locked="0"/>
    </xf>
    <xf numFmtId="0" fontId="20" fillId="0" borderId="1" xfId="0" applyFont="1" applyBorder="1" applyAlignment="1" applyProtection="1">
      <alignment vertical="top" wrapText="1" readingOrder="1"/>
      <protection locked="0"/>
    </xf>
    <xf numFmtId="0" fontId="20" fillId="0" borderId="2" xfId="0" applyFont="1" applyBorder="1" applyAlignment="1" applyProtection="1">
      <alignment vertical="top" wrapText="1" readingOrder="1"/>
      <protection locked="0"/>
    </xf>
    <xf numFmtId="164" fontId="20" fillId="0" borderId="1" xfId="0" applyNumberFormat="1" applyFont="1" applyBorder="1" applyAlignment="1" applyProtection="1">
      <alignment vertical="top" wrapText="1" readingOrder="1"/>
      <protection locked="0"/>
    </xf>
    <xf numFmtId="0" fontId="20" fillId="0" borderId="0" xfId="0" applyFont="1"/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 wrapText="1"/>
    </xf>
    <xf numFmtId="0" fontId="11" fillId="0" borderId="6" xfId="0" applyFont="1" applyBorder="1" applyAlignment="1" applyProtection="1">
      <alignment vertical="top" wrapText="1" readingOrder="1"/>
      <protection locked="0"/>
    </xf>
    <xf numFmtId="164" fontId="11" fillId="0" borderId="6" xfId="0" applyNumberFormat="1" applyFont="1" applyBorder="1" applyAlignment="1" applyProtection="1">
      <alignment vertical="top" wrapText="1" readingOrder="1"/>
      <protection locked="0"/>
    </xf>
    <xf numFmtId="0" fontId="11" fillId="0" borderId="5" xfId="0" applyFont="1" applyBorder="1" applyAlignment="1" applyProtection="1">
      <alignment vertical="top" wrapText="1" readingOrder="1"/>
      <protection locked="0"/>
    </xf>
    <xf numFmtId="164" fontId="11" fillId="0" borderId="5" xfId="0" applyNumberFormat="1" applyFont="1" applyBorder="1" applyAlignment="1" applyProtection="1">
      <alignment vertical="top" wrapText="1" readingOrder="1"/>
      <protection locked="0"/>
    </xf>
    <xf numFmtId="0" fontId="2" fillId="0" borderId="0" xfId="0" applyFont="1" applyAlignment="1">
      <alignment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166" fontId="9" fillId="0" borderId="0" xfId="0" applyNumberFormat="1" applyFont="1"/>
    <xf numFmtId="166" fontId="0" fillId="0" borderId="0" xfId="0" applyNumberFormat="1"/>
    <xf numFmtId="166" fontId="19" fillId="0" borderId="0" xfId="0" applyNumberFormat="1" applyFont="1" applyAlignment="1">
      <alignment horizontal="center" vertical="center" wrapText="1"/>
    </xf>
    <xf numFmtId="166" fontId="11" fillId="0" borderId="1" xfId="0" applyNumberFormat="1" applyFont="1" applyBorder="1" applyAlignment="1" applyProtection="1">
      <alignment vertical="top" wrapText="1" readingOrder="1"/>
      <protection locked="0"/>
    </xf>
    <xf numFmtId="166" fontId="13" fillId="0" borderId="1" xfId="0" applyNumberFormat="1" applyFont="1" applyBorder="1" applyAlignment="1" applyProtection="1">
      <alignment vertical="top" wrapText="1" readingOrder="1"/>
      <protection locked="0"/>
    </xf>
    <xf numFmtId="166" fontId="13" fillId="0" borderId="6" xfId="0" applyNumberFormat="1" applyFont="1" applyBorder="1" applyAlignment="1" applyProtection="1">
      <alignment vertical="top" wrapText="1" readingOrder="1"/>
      <protection locked="0"/>
    </xf>
    <xf numFmtId="166" fontId="13" fillId="0" borderId="5" xfId="0" applyNumberFormat="1" applyFont="1" applyBorder="1" applyAlignment="1" applyProtection="1">
      <alignment vertical="top" wrapText="1" readingOrder="1"/>
      <protection locked="0"/>
    </xf>
    <xf numFmtId="0" fontId="12" fillId="0" borderId="1" xfId="0" applyFont="1" applyBorder="1" applyAlignment="1" applyProtection="1">
      <alignment vertical="top" wrapText="1" readingOrder="1"/>
      <protection locked="0"/>
    </xf>
    <xf numFmtId="164" fontId="12" fillId="0" borderId="1" xfId="0" applyNumberFormat="1" applyFont="1" applyBorder="1" applyAlignment="1" applyProtection="1">
      <alignment vertical="top" wrapText="1" readingOrder="1"/>
      <protection locked="0"/>
    </xf>
    <xf numFmtId="166" fontId="12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0" xfId="0" applyFont="1" applyAlignment="1" applyProtection="1">
      <alignment vertical="top" wrapText="1" readingOrder="1"/>
      <protection locked="0"/>
    </xf>
    <xf numFmtId="164" fontId="11" fillId="0" borderId="0" xfId="0" applyNumberFormat="1" applyFont="1" applyAlignment="1" applyProtection="1">
      <alignment vertical="top" wrapText="1" readingOrder="1"/>
      <protection locked="0"/>
    </xf>
    <xf numFmtId="166" fontId="13" fillId="0" borderId="0" xfId="0" applyNumberFormat="1" applyFont="1" applyAlignment="1" applyProtection="1">
      <alignment vertical="top" wrapText="1" readingOrder="1"/>
      <protection locked="0"/>
    </xf>
    <xf numFmtId="166" fontId="24" fillId="0" borderId="0" xfId="0" applyNumberFormat="1" applyFont="1" applyAlignment="1">
      <alignment vertical="center" wrapText="1"/>
    </xf>
    <xf numFmtId="166" fontId="10" fillId="0" borderId="0" xfId="0" applyNumberFormat="1" applyFont="1"/>
    <xf numFmtId="0" fontId="1" fillId="0" borderId="0" xfId="0" applyFont="1"/>
    <xf numFmtId="166" fontId="1" fillId="0" borderId="0" xfId="0" applyNumberFormat="1" applyFont="1"/>
    <xf numFmtId="0" fontId="18" fillId="0" borderId="0" xfId="0" applyFont="1" applyAlignment="1" applyProtection="1">
      <alignment horizontal="left" vertical="top" readingOrder="1"/>
      <protection locked="0"/>
    </xf>
    <xf numFmtId="0" fontId="21" fillId="7" borderId="1" xfId="0" applyFont="1" applyFill="1" applyBorder="1" applyAlignment="1" applyProtection="1">
      <alignment horizontal="center" vertical="top" wrapText="1" readingOrder="1"/>
      <protection locked="0"/>
    </xf>
    <xf numFmtId="0" fontId="12" fillId="7" borderId="1" xfId="0" applyFont="1" applyFill="1" applyBorder="1" applyAlignment="1" applyProtection="1">
      <alignment horizontal="center" vertical="center" wrapText="1" readingOrder="1"/>
      <protection locked="0"/>
    </xf>
    <xf numFmtId="166" fontId="12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3" borderId="1" xfId="0" applyFont="1" applyFill="1" applyBorder="1" applyAlignment="1" applyProtection="1">
      <alignment vertical="top" wrapText="1" readingOrder="1"/>
      <protection locked="0"/>
    </xf>
    <xf numFmtId="164" fontId="12" fillId="3" borderId="1" xfId="0" applyNumberFormat="1" applyFont="1" applyFill="1" applyBorder="1" applyAlignment="1" applyProtection="1">
      <alignment vertical="top" wrapText="1" readingOrder="1"/>
      <protection locked="0"/>
    </xf>
    <xf numFmtId="0" fontId="12" fillId="7" borderId="1" xfId="0" applyFont="1" applyFill="1" applyBorder="1" applyAlignment="1" applyProtection="1">
      <alignment horizontal="center" vertical="top" wrapText="1" readingOrder="1"/>
      <protection locked="0"/>
    </xf>
    <xf numFmtId="0" fontId="12" fillId="3" borderId="1" xfId="0" quotePrefix="1" applyFont="1" applyFill="1" applyBorder="1" applyAlignment="1" applyProtection="1">
      <alignment vertical="top" wrapText="1" readingOrder="1"/>
      <protection locked="0"/>
    </xf>
    <xf numFmtId="0" fontId="13" fillId="3" borderId="1" xfId="0" applyFont="1" applyFill="1" applyBorder="1" applyAlignment="1" applyProtection="1">
      <alignment vertical="top" wrapText="1" readingOrder="1"/>
      <protection locked="0"/>
    </xf>
    <xf numFmtId="164" fontId="12" fillId="13" borderId="1" xfId="0" applyNumberFormat="1" applyFont="1" applyFill="1" applyBorder="1" applyAlignment="1" applyProtection="1">
      <alignment vertical="top" wrapText="1" readingOrder="1"/>
      <protection locked="0"/>
    </xf>
    <xf numFmtId="166" fontId="12" fillId="13" borderId="1" xfId="0" applyNumberFormat="1" applyFont="1" applyFill="1" applyBorder="1" applyAlignment="1" applyProtection="1">
      <alignment vertical="top" wrapText="1" readingOrder="1"/>
      <protection locked="0"/>
    </xf>
    <xf numFmtId="164" fontId="12" fillId="14" borderId="1" xfId="0" applyNumberFormat="1" applyFont="1" applyFill="1" applyBorder="1" applyAlignment="1" applyProtection="1">
      <alignment vertical="top" wrapText="1" readingOrder="1"/>
      <protection locked="0"/>
    </xf>
    <xf numFmtId="166" fontId="12" fillId="14" borderId="1" xfId="0" applyNumberFormat="1" applyFont="1" applyFill="1" applyBorder="1" applyAlignment="1" applyProtection="1">
      <alignment vertical="top" wrapText="1" readingOrder="1"/>
      <protection locked="0"/>
    </xf>
    <xf numFmtId="164" fontId="13" fillId="3" borderId="1" xfId="0" applyNumberFormat="1" applyFont="1" applyFill="1" applyBorder="1" applyAlignment="1" applyProtection="1">
      <alignment vertical="top" wrapText="1" readingOrder="1"/>
      <protection locked="0"/>
    </xf>
    <xf numFmtId="0" fontId="14" fillId="2" borderId="1" xfId="0" applyFont="1" applyFill="1" applyBorder="1" applyAlignment="1" applyProtection="1">
      <alignment vertical="top" wrapText="1" readingOrder="1"/>
      <protection locked="0"/>
    </xf>
    <xf numFmtId="164" fontId="14" fillId="2" borderId="1" xfId="0" applyNumberFormat="1" applyFont="1" applyFill="1" applyBorder="1" applyAlignment="1" applyProtection="1">
      <alignment vertical="top" wrapText="1" readingOrder="1"/>
      <protection locked="0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10" fontId="12" fillId="7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0" borderId="1" xfId="0" quotePrefix="1" applyFont="1" applyBorder="1" applyAlignment="1" applyProtection="1">
      <alignment vertical="top" wrapText="1" readingOrder="1"/>
      <protection locked="0"/>
    </xf>
    <xf numFmtId="0" fontId="11" fillId="8" borderId="1" xfId="0" applyFont="1" applyFill="1" applyBorder="1" applyAlignment="1" applyProtection="1">
      <alignment vertical="top" wrapText="1" readingOrder="1"/>
      <protection locked="0"/>
    </xf>
    <xf numFmtId="164" fontId="11" fillId="8" borderId="1" xfId="0" applyNumberFormat="1" applyFont="1" applyFill="1" applyBorder="1" applyAlignment="1" applyProtection="1">
      <alignment vertical="top" wrapText="1" readingOrder="1"/>
      <protection locked="0"/>
    </xf>
    <xf numFmtId="166" fontId="11" fillId="8" borderId="1" xfId="0" applyNumberFormat="1" applyFont="1" applyFill="1" applyBorder="1" applyAlignment="1" applyProtection="1">
      <alignment vertical="top" wrapText="1" readingOrder="1"/>
      <protection locked="0"/>
    </xf>
    <xf numFmtId="166" fontId="13" fillId="3" borderId="1" xfId="0" applyNumberFormat="1" applyFont="1" applyFill="1" applyBorder="1" applyAlignment="1" applyProtection="1">
      <alignment vertical="top" wrapText="1" readingOrder="1"/>
      <protection locked="0"/>
    </xf>
    <xf numFmtId="166" fontId="11" fillId="3" borderId="1" xfId="0" applyNumberFormat="1" applyFont="1" applyFill="1" applyBorder="1" applyAlignment="1" applyProtection="1">
      <alignment vertical="top" wrapText="1" readingOrder="1"/>
      <protection locked="0"/>
    </xf>
    <xf numFmtId="1" fontId="12" fillId="7" borderId="1" xfId="0" applyNumberFormat="1" applyFont="1" applyFill="1" applyBorder="1" applyAlignment="1" applyProtection="1">
      <alignment horizontal="center" vertical="center" wrapText="1" readingOrder="1"/>
      <protection locked="0"/>
    </xf>
    <xf numFmtId="4" fontId="14" fillId="11" borderId="2" xfId="0" applyNumberFormat="1" applyFont="1" applyFill="1" applyBorder="1"/>
    <xf numFmtId="4" fontId="14" fillId="11" borderId="3" xfId="0" applyNumberFormat="1" applyFont="1" applyFill="1" applyBorder="1"/>
    <xf numFmtId="1" fontId="12" fillId="9" borderId="1" xfId="0" applyNumberFormat="1" applyFont="1" applyFill="1" applyBorder="1"/>
    <xf numFmtId="0" fontId="12" fillId="7" borderId="3" xfId="0" applyFont="1" applyFill="1" applyBorder="1" applyAlignment="1" applyProtection="1">
      <alignment horizontal="center" vertical="center" wrapText="1" readingOrder="1"/>
      <protection locked="0"/>
    </xf>
    <xf numFmtId="1" fontId="12" fillId="9" borderId="3" xfId="0" applyNumberFormat="1" applyFont="1" applyFill="1" applyBorder="1"/>
    <xf numFmtId="4" fontId="14" fillId="11" borderId="1" xfId="0" applyNumberFormat="1" applyFont="1" applyFill="1" applyBorder="1"/>
    <xf numFmtId="4" fontId="12" fillId="13" borderId="7" xfId="0" applyNumberFormat="1" applyFont="1" applyFill="1" applyBorder="1"/>
    <xf numFmtId="4" fontId="12" fillId="13" borderId="11" xfId="0" applyNumberFormat="1" applyFont="1" applyFill="1" applyBorder="1"/>
    <xf numFmtId="4" fontId="12" fillId="0" borderId="7" xfId="0" applyNumberFormat="1" applyFont="1" applyBorder="1"/>
    <xf numFmtId="4" fontId="12" fillId="0" borderId="11" xfId="0" applyNumberFormat="1" applyFont="1" applyBorder="1"/>
    <xf numFmtId="4" fontId="12" fillId="14" borderId="1" xfId="0" applyNumberFormat="1" applyFont="1" applyFill="1" applyBorder="1"/>
    <xf numFmtId="4" fontId="12" fillId="14" borderId="3" xfId="0" applyNumberFormat="1" applyFont="1" applyFill="1" applyBorder="1"/>
    <xf numFmtId="4" fontId="12" fillId="0" borderId="1" xfId="0" applyNumberFormat="1" applyFont="1" applyBorder="1"/>
    <xf numFmtId="4" fontId="12" fillId="0" borderId="3" xfId="0" applyNumberFormat="1" applyFont="1" applyBorder="1"/>
    <xf numFmtId="4" fontId="12" fillId="14" borderId="7" xfId="0" applyNumberFormat="1" applyFont="1" applyFill="1" applyBorder="1"/>
    <xf numFmtId="4" fontId="12" fillId="14" borderId="11" xfId="0" applyNumberFormat="1" applyFont="1" applyFill="1" applyBorder="1"/>
    <xf numFmtId="4" fontId="12" fillId="0" borderId="8" xfId="0" applyNumberFormat="1" applyFont="1" applyBorder="1"/>
    <xf numFmtId="4" fontId="12" fillId="0" borderId="9" xfId="0" applyNumberFormat="1" applyFont="1" applyBorder="1"/>
    <xf numFmtId="4" fontId="12" fillId="0" borderId="0" xfId="0" applyNumberFormat="1" applyFont="1"/>
    <xf numFmtId="4" fontId="12" fillId="13" borderId="0" xfId="0" applyNumberFormat="1" applyFont="1" applyFill="1"/>
    <xf numFmtId="4" fontId="12" fillId="13" borderId="1" xfId="0" applyNumberFormat="1" applyFont="1" applyFill="1" applyBorder="1"/>
    <xf numFmtId="4" fontId="14" fillId="0" borderId="1" xfId="0" applyNumberFormat="1" applyFont="1" applyBorder="1"/>
    <xf numFmtId="4" fontId="12" fillId="14" borderId="2" xfId="0" applyNumberFormat="1" applyFont="1" applyFill="1" applyBorder="1"/>
    <xf numFmtId="4" fontId="12" fillId="0" borderId="2" xfId="0" applyNumberFormat="1" applyFont="1" applyBorder="1"/>
    <xf numFmtId="4" fontId="14" fillId="11" borderId="8" xfId="0" applyNumberFormat="1" applyFont="1" applyFill="1" applyBorder="1"/>
    <xf numFmtId="4" fontId="12" fillId="13" borderId="2" xfId="0" applyNumberFormat="1" applyFont="1" applyFill="1" applyBorder="1"/>
    <xf numFmtId="4" fontId="12" fillId="0" borderId="10" xfId="0" applyNumberFormat="1" applyFont="1" applyBorder="1"/>
    <xf numFmtId="4" fontId="12" fillId="13" borderId="3" xfId="0" applyNumberFormat="1" applyFont="1" applyFill="1" applyBorder="1"/>
    <xf numFmtId="1" fontId="12" fillId="9" borderId="1" xfId="0" applyNumberFormat="1" applyFont="1" applyFill="1" applyBorder="1" applyAlignment="1">
      <alignment horizontal="center"/>
    </xf>
    <xf numFmtId="1" fontId="12" fillId="9" borderId="3" xfId="0" applyNumberFormat="1" applyFont="1" applyFill="1" applyBorder="1" applyAlignment="1">
      <alignment horizontal="center"/>
    </xf>
    <xf numFmtId="4" fontId="27" fillId="0" borderId="2" xfId="0" applyNumberFormat="1" applyFont="1" applyBorder="1"/>
    <xf numFmtId="4" fontId="27" fillId="0" borderId="1" xfId="0" applyNumberFormat="1" applyFont="1" applyBorder="1"/>
    <xf numFmtId="4" fontId="11" fillId="0" borderId="2" xfId="0" applyNumberFormat="1" applyFont="1" applyBorder="1"/>
    <xf numFmtId="4" fontId="11" fillId="0" borderId="1" xfId="0" applyNumberFormat="1" applyFont="1" applyBorder="1"/>
    <xf numFmtId="4" fontId="11" fillId="14" borderId="2" xfId="0" applyNumberFormat="1" applyFont="1" applyFill="1" applyBorder="1"/>
    <xf numFmtId="4" fontId="11" fillId="14" borderId="1" xfId="0" applyNumberFormat="1" applyFont="1" applyFill="1" applyBorder="1"/>
    <xf numFmtId="4" fontId="11" fillId="0" borderId="7" xfId="0" applyNumberFormat="1" applyFont="1" applyBorder="1"/>
    <xf numFmtId="4" fontId="11" fillId="0" borderId="11" xfId="0" applyNumberFormat="1" applyFont="1" applyBorder="1"/>
    <xf numFmtId="4" fontId="14" fillId="13" borderId="1" xfId="0" applyNumberFormat="1" applyFont="1" applyFill="1" applyBorder="1"/>
    <xf numFmtId="0" fontId="12" fillId="4" borderId="1" xfId="0" applyFont="1" applyFill="1" applyBorder="1" applyAlignment="1" applyProtection="1">
      <alignment vertical="top" wrapText="1" readingOrder="1"/>
      <protection locked="0"/>
    </xf>
    <xf numFmtId="4" fontId="11" fillId="0" borderId="3" xfId="0" applyNumberFormat="1" applyFont="1" applyBorder="1"/>
    <xf numFmtId="0" fontId="12" fillId="2" borderId="9" xfId="0" applyFont="1" applyFill="1" applyBorder="1" applyAlignment="1" applyProtection="1">
      <alignment vertical="top" wrapText="1" readingOrder="1"/>
      <protection locked="0"/>
    </xf>
    <xf numFmtId="164" fontId="12" fillId="2" borderId="9" xfId="0" applyNumberFormat="1" applyFont="1" applyFill="1" applyBorder="1" applyAlignment="1" applyProtection="1">
      <alignment vertical="top" wrapText="1" readingOrder="1"/>
      <protection locked="0"/>
    </xf>
    <xf numFmtId="4" fontId="27" fillId="0" borderId="3" xfId="0" applyNumberFormat="1" applyFont="1" applyBorder="1"/>
    <xf numFmtId="4" fontId="14" fillId="13" borderId="3" xfId="0" applyNumberFormat="1" applyFont="1" applyFill="1" applyBorder="1"/>
    <xf numFmtId="4" fontId="28" fillId="0" borderId="1" xfId="0" applyNumberFormat="1" applyFont="1" applyBorder="1"/>
    <xf numFmtId="4" fontId="28" fillId="14" borderId="1" xfId="0" applyNumberFormat="1" applyFont="1" applyFill="1" applyBorder="1"/>
    <xf numFmtId="0" fontId="15" fillId="4" borderId="2" xfId="0" applyFont="1" applyFill="1" applyBorder="1" applyAlignment="1" applyProtection="1">
      <alignment vertical="top" wrapText="1" readingOrder="1"/>
      <protection locked="0"/>
    </xf>
    <xf numFmtId="164" fontId="15" fillId="4" borderId="1" xfId="0" applyNumberFormat="1" applyFont="1" applyFill="1" applyBorder="1" applyAlignment="1" applyProtection="1">
      <alignment vertical="top" wrapText="1" readingOrder="1"/>
      <protection locked="0"/>
    </xf>
    <xf numFmtId="0" fontId="15" fillId="4" borderId="1" xfId="0" applyFont="1" applyFill="1" applyBorder="1" applyAlignment="1" applyProtection="1">
      <alignment vertical="top" wrapText="1" readingOrder="1"/>
      <protection locked="0"/>
    </xf>
    <xf numFmtId="4" fontId="15" fillId="0" borderId="1" xfId="0" applyNumberFormat="1" applyFont="1" applyBorder="1"/>
    <xf numFmtId="4" fontId="15" fillId="11" borderId="1" xfId="0" applyNumberFormat="1" applyFont="1" applyFill="1" applyBorder="1"/>
    <xf numFmtId="4" fontId="20" fillId="0" borderId="1" xfId="0" applyNumberFormat="1" applyFont="1" applyBorder="1"/>
    <xf numFmtId="0" fontId="21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164" fontId="15" fillId="0" borderId="0" xfId="0" applyNumberFormat="1" applyFont="1" applyAlignment="1" applyProtection="1">
      <alignment vertical="top" wrapText="1" readingOrder="1"/>
      <protection locked="0"/>
    </xf>
    <xf numFmtId="4" fontId="15" fillId="0" borderId="0" xfId="0" applyNumberFormat="1" applyFont="1"/>
    <xf numFmtId="4" fontId="12" fillId="14" borderId="9" xfId="0" applyNumberFormat="1" applyFont="1" applyFill="1" applyBorder="1"/>
    <xf numFmtId="4" fontId="12" fillId="14" borderId="13" xfId="0" applyNumberFormat="1" applyFont="1" applyFill="1" applyBorder="1"/>
    <xf numFmtId="4" fontId="11" fillId="0" borderId="0" xfId="0" applyNumberFormat="1" applyFont="1"/>
    <xf numFmtId="4" fontId="11" fillId="0" borderId="12" xfId="0" applyNumberFormat="1" applyFont="1" applyBorder="1"/>
    <xf numFmtId="4" fontId="11" fillId="0" borderId="9" xfId="0" applyNumberFormat="1" applyFont="1" applyBorder="1"/>
    <xf numFmtId="4" fontId="11" fillId="14" borderId="11" xfId="0" applyNumberFormat="1" applyFont="1" applyFill="1" applyBorder="1"/>
    <xf numFmtId="0" fontId="1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21" fillId="9" borderId="1" xfId="0" applyFont="1" applyFill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21" fillId="4" borderId="2" xfId="0" applyFont="1" applyFill="1" applyBorder="1" applyAlignment="1" applyProtection="1">
      <alignment horizontal="left" vertical="top" wrapText="1" readingOrder="1"/>
      <protection locked="0"/>
    </xf>
    <xf numFmtId="0" fontId="21" fillId="4" borderId="4" xfId="0" applyFont="1" applyFill="1" applyBorder="1" applyAlignment="1" applyProtection="1">
      <alignment horizontal="left" vertical="top" wrapText="1" readingOrder="1"/>
      <protection locked="0"/>
    </xf>
    <xf numFmtId="0" fontId="21" fillId="4" borderId="3" xfId="0" applyFont="1" applyFill="1" applyBorder="1" applyAlignment="1" applyProtection="1">
      <alignment horizontal="left" vertical="top" wrapText="1" readingOrder="1"/>
      <protection locked="0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zoomScaleNormal="100" workbookViewId="0">
      <selection activeCell="D32" sqref="D32:F33"/>
    </sheetView>
  </sheetViews>
  <sheetFormatPr defaultRowHeight="15" x14ac:dyDescent="0.25"/>
  <cols>
    <col min="1" max="1" width="0.28515625" style="46" customWidth="1"/>
    <col min="2" max="2" width="4.5703125" style="46" customWidth="1"/>
    <col min="3" max="3" width="28.42578125" style="46" customWidth="1"/>
    <col min="4" max="4" width="13.28515625" style="46" customWidth="1"/>
    <col min="5" max="5" width="13.7109375" style="46" customWidth="1"/>
    <col min="6" max="6" width="13" style="46" customWidth="1"/>
    <col min="7" max="8" width="8.5703125" customWidth="1"/>
    <col min="9" max="9" width="15.140625" style="67" bestFit="1" customWidth="1"/>
  </cols>
  <sheetData>
    <row r="1" spans="1:9" s="1" customFormat="1" x14ac:dyDescent="0.25">
      <c r="A1" s="47" t="s">
        <v>139</v>
      </c>
      <c r="B1" s="43"/>
      <c r="C1" s="43"/>
      <c r="D1" s="44"/>
      <c r="E1" s="44"/>
      <c r="F1" s="44"/>
      <c r="I1" s="80"/>
    </row>
    <row r="2" spans="1:9" s="1" customFormat="1" ht="15" customHeight="1" x14ac:dyDescent="0.25">
      <c r="A2" s="83" t="s">
        <v>140</v>
      </c>
      <c r="B2" s="83"/>
      <c r="C2" s="44"/>
      <c r="D2" s="44"/>
      <c r="E2" s="44"/>
      <c r="F2" s="44"/>
      <c r="I2" s="80"/>
    </row>
    <row r="3" spans="1:9" x14ac:dyDescent="0.25">
      <c r="A3" s="173" t="s">
        <v>171</v>
      </c>
      <c r="B3" s="173"/>
      <c r="C3" s="173"/>
      <c r="D3" s="173"/>
      <c r="E3" s="173"/>
      <c r="F3" s="173"/>
    </row>
    <row r="4" spans="1:9" ht="15.75" x14ac:dyDescent="0.25">
      <c r="A4" s="177" t="s">
        <v>58</v>
      </c>
      <c r="B4" s="177"/>
      <c r="C4" s="177"/>
      <c r="D4" s="177"/>
      <c r="E4" s="177"/>
      <c r="F4" s="177"/>
    </row>
    <row r="5" spans="1:9" ht="15" customHeight="1" x14ac:dyDescent="0.25">
      <c r="A5" s="173" t="s">
        <v>59</v>
      </c>
      <c r="B5" s="173"/>
      <c r="C5" s="173"/>
      <c r="D5" s="173"/>
      <c r="E5" s="173"/>
      <c r="F5" s="173"/>
      <c r="G5" s="15"/>
    </row>
    <row r="6" spans="1:9" ht="9.75" customHeight="1" x14ac:dyDescent="0.25"/>
    <row r="7" spans="1:9" ht="25.5" customHeight="1" x14ac:dyDescent="0.25">
      <c r="A7" s="84"/>
      <c r="B7" s="85" t="s">
        <v>1</v>
      </c>
      <c r="C7" s="85" t="s">
        <v>2</v>
      </c>
      <c r="D7" s="86" t="s">
        <v>173</v>
      </c>
      <c r="E7" s="85" t="s">
        <v>162</v>
      </c>
      <c r="F7" s="86" t="s">
        <v>172</v>
      </c>
      <c r="G7" s="85" t="s">
        <v>166</v>
      </c>
      <c r="H7" s="112" t="s">
        <v>166</v>
      </c>
    </row>
    <row r="8" spans="1:9" x14ac:dyDescent="0.25">
      <c r="A8" s="84"/>
      <c r="B8" s="108">
        <v>1</v>
      </c>
      <c r="C8" s="108">
        <v>2</v>
      </c>
      <c r="D8" s="108">
        <v>3</v>
      </c>
      <c r="E8" s="108">
        <v>4</v>
      </c>
      <c r="F8" s="108">
        <v>5</v>
      </c>
      <c r="G8" s="111" t="s">
        <v>167</v>
      </c>
      <c r="H8" s="113" t="s">
        <v>168</v>
      </c>
    </row>
    <row r="9" spans="1:9" s="1" customFormat="1" x14ac:dyDescent="0.25">
      <c r="A9" s="49"/>
      <c r="B9" s="49"/>
      <c r="C9" s="156" t="s">
        <v>3</v>
      </c>
      <c r="D9" s="157">
        <f>D10</f>
        <v>1588363.76</v>
      </c>
      <c r="E9" s="157">
        <f>E10+E12</f>
        <v>1842300</v>
      </c>
      <c r="F9" s="157">
        <f>F10</f>
        <v>1830884.06</v>
      </c>
      <c r="G9" s="160">
        <f>F9/E9*100</f>
        <v>99.380343049449067</v>
      </c>
      <c r="H9" s="160">
        <f>F9/D9*100</f>
        <v>115.26856165491965</v>
      </c>
      <c r="I9" s="80"/>
    </row>
    <row r="10" spans="1:9" x14ac:dyDescent="0.25">
      <c r="A10" s="51"/>
      <c r="B10" s="51" t="s">
        <v>4</v>
      </c>
      <c r="C10" s="52" t="s">
        <v>5</v>
      </c>
      <c r="D10" s="53">
        <v>1588363.76</v>
      </c>
      <c r="E10" s="53">
        <v>1788200</v>
      </c>
      <c r="F10" s="53">
        <v>1830884.06</v>
      </c>
      <c r="G10" s="161">
        <f t="shared" ref="G10:G15" si="0">F10/E10*100</f>
        <v>102.38698467732917</v>
      </c>
      <c r="H10" s="161">
        <f t="shared" ref="H10:H15" si="1">F10/D10*100</f>
        <v>115.26856165491965</v>
      </c>
    </row>
    <row r="11" spans="1:9" ht="15" customHeight="1" x14ac:dyDescent="0.25">
      <c r="A11" s="51"/>
      <c r="B11" s="51" t="s">
        <v>6</v>
      </c>
      <c r="C11" s="52" t="s">
        <v>7</v>
      </c>
      <c r="D11" s="53">
        <v>0</v>
      </c>
      <c r="E11" s="53">
        <v>0</v>
      </c>
      <c r="F11" s="53">
        <v>0</v>
      </c>
      <c r="G11" s="159"/>
      <c r="H11" s="159"/>
    </row>
    <row r="12" spans="1:9" x14ac:dyDescent="0.25">
      <c r="A12" s="51"/>
      <c r="B12" s="51" t="s">
        <v>8</v>
      </c>
      <c r="C12" s="52" t="s">
        <v>170</v>
      </c>
      <c r="D12" s="53">
        <v>0</v>
      </c>
      <c r="E12" s="53">
        <v>54100</v>
      </c>
      <c r="F12" s="53">
        <v>0</v>
      </c>
      <c r="G12" s="159"/>
      <c r="H12" s="159"/>
    </row>
    <row r="13" spans="1:9" s="1" customFormat="1" x14ac:dyDescent="0.25">
      <c r="A13" s="158"/>
      <c r="B13" s="158"/>
      <c r="C13" s="156" t="s">
        <v>9</v>
      </c>
      <c r="D13" s="157">
        <f>D14+D15</f>
        <v>1459325.52</v>
      </c>
      <c r="E13" s="157">
        <f>E14+E15</f>
        <v>1842300</v>
      </c>
      <c r="F13" s="157">
        <f>F14+F15</f>
        <v>1647933.74</v>
      </c>
      <c r="G13" s="160">
        <f t="shared" si="0"/>
        <v>89.449804049286215</v>
      </c>
      <c r="H13" s="160">
        <f t="shared" si="1"/>
        <v>112.92434192475437</v>
      </c>
      <c r="I13" s="80"/>
    </row>
    <row r="14" spans="1:9" x14ac:dyDescent="0.25">
      <c r="A14" s="51"/>
      <c r="B14" s="51" t="s">
        <v>10</v>
      </c>
      <c r="C14" s="52" t="s">
        <v>11</v>
      </c>
      <c r="D14" s="53">
        <v>1426868.34</v>
      </c>
      <c r="E14" s="53">
        <v>1812450</v>
      </c>
      <c r="F14" s="53">
        <v>1613681.85</v>
      </c>
      <c r="G14" s="161">
        <f t="shared" si="0"/>
        <v>89.033178846313007</v>
      </c>
      <c r="H14" s="161">
        <f t="shared" si="1"/>
        <v>113.09255414553525</v>
      </c>
    </row>
    <row r="15" spans="1:9" ht="15" customHeight="1" x14ac:dyDescent="0.25">
      <c r="A15" s="51"/>
      <c r="B15" s="51" t="s">
        <v>12</v>
      </c>
      <c r="C15" s="52" t="s">
        <v>13</v>
      </c>
      <c r="D15" s="53">
        <v>32457.18</v>
      </c>
      <c r="E15" s="53">
        <v>29850</v>
      </c>
      <c r="F15" s="53">
        <v>34251.89</v>
      </c>
      <c r="G15" s="161">
        <f t="shared" si="0"/>
        <v>114.74670016750419</v>
      </c>
      <c r="H15" s="161">
        <f t="shared" si="1"/>
        <v>105.52946990465593</v>
      </c>
    </row>
    <row r="16" spans="1:9" ht="24.75" customHeight="1" x14ac:dyDescent="0.25">
      <c r="A16" s="49"/>
      <c r="B16" s="49"/>
      <c r="C16" s="156" t="s">
        <v>169</v>
      </c>
      <c r="D16" s="157">
        <f>D9-D13</f>
        <v>129038.23999999999</v>
      </c>
      <c r="E16" s="157">
        <v>0</v>
      </c>
      <c r="F16" s="157">
        <f>F9-F13</f>
        <v>182950.32000000007</v>
      </c>
      <c r="G16" s="160"/>
      <c r="H16" s="160"/>
    </row>
    <row r="17" spans="1:9" ht="16.5" customHeight="1" x14ac:dyDescent="0.25">
      <c r="A17" s="162"/>
      <c r="B17" s="162"/>
      <c r="C17" s="163"/>
      <c r="D17" s="164"/>
      <c r="E17" s="164"/>
      <c r="F17" s="164"/>
      <c r="G17" s="165"/>
      <c r="H17" s="165"/>
    </row>
    <row r="18" spans="1:9" ht="15.75" customHeight="1" x14ac:dyDescent="0.25">
      <c r="A18" s="172" t="s">
        <v>60</v>
      </c>
      <c r="B18" s="172"/>
      <c r="C18" s="172"/>
      <c r="D18" s="172"/>
      <c r="E18" s="172"/>
      <c r="F18" s="172"/>
      <c r="G18" s="42"/>
    </row>
    <row r="19" spans="1:9" ht="21.75" customHeight="1" x14ac:dyDescent="0.25">
      <c r="A19" s="175"/>
      <c r="B19" s="175"/>
      <c r="C19" s="175"/>
      <c r="D19" s="84" t="s">
        <v>173</v>
      </c>
      <c r="E19" s="48" t="s">
        <v>162</v>
      </c>
      <c r="F19" s="84" t="s">
        <v>172</v>
      </c>
    </row>
    <row r="20" spans="1:9" x14ac:dyDescent="0.25">
      <c r="A20" s="176" t="s">
        <v>51</v>
      </c>
      <c r="B20" s="176"/>
      <c r="C20" s="176"/>
      <c r="D20" s="53">
        <v>0</v>
      </c>
      <c r="E20" s="53">
        <v>0</v>
      </c>
      <c r="F20" s="53">
        <v>0</v>
      </c>
    </row>
    <row r="21" spans="1:9" x14ac:dyDescent="0.25">
      <c r="A21" s="176" t="s">
        <v>54</v>
      </c>
      <c r="B21" s="176"/>
      <c r="C21" s="176"/>
      <c r="D21" s="53">
        <v>0</v>
      </c>
      <c r="E21" s="53">
        <v>0</v>
      </c>
      <c r="F21" s="53">
        <v>0</v>
      </c>
    </row>
    <row r="22" spans="1:9" s="1" customFormat="1" ht="13.5" customHeight="1" x14ac:dyDescent="0.25">
      <c r="A22" s="178" t="s">
        <v>61</v>
      </c>
      <c r="B22" s="179"/>
      <c r="C22" s="180"/>
      <c r="D22" s="50">
        <v>0</v>
      </c>
      <c r="E22" s="50">
        <v>0</v>
      </c>
      <c r="F22" s="50">
        <v>0</v>
      </c>
      <c r="I22" s="80"/>
    </row>
    <row r="23" spans="1:9" ht="9" customHeight="1" x14ac:dyDescent="0.25"/>
    <row r="24" spans="1:9" ht="15.75" customHeight="1" x14ac:dyDescent="0.25">
      <c r="A24" s="172" t="s">
        <v>62</v>
      </c>
      <c r="B24" s="172"/>
      <c r="C24" s="172"/>
      <c r="D24" s="172"/>
      <c r="E24" s="172"/>
      <c r="F24" s="172"/>
      <c r="G24" s="42"/>
    </row>
    <row r="25" spans="1:9" ht="4.5" customHeight="1" x14ac:dyDescent="0.25"/>
    <row r="26" spans="1:9" ht="22.5" x14ac:dyDescent="0.25">
      <c r="A26" s="175"/>
      <c r="B26" s="175"/>
      <c r="C26" s="175"/>
      <c r="D26" s="84" t="s">
        <v>173</v>
      </c>
      <c r="E26" s="48" t="s">
        <v>162</v>
      </c>
      <c r="F26" s="84" t="s">
        <v>172</v>
      </c>
    </row>
    <row r="27" spans="1:9" ht="21" customHeight="1" x14ac:dyDescent="0.25">
      <c r="A27" s="176" t="s">
        <v>70</v>
      </c>
      <c r="B27" s="176"/>
      <c r="C27" s="176"/>
      <c r="D27" s="53">
        <v>443167.99</v>
      </c>
      <c r="E27" s="53">
        <v>450000</v>
      </c>
      <c r="F27" s="53">
        <v>572206.23</v>
      </c>
    </row>
    <row r="28" spans="1:9" ht="24.75" customHeight="1" x14ac:dyDescent="0.25">
      <c r="A28" s="176" t="s">
        <v>63</v>
      </c>
      <c r="B28" s="176"/>
      <c r="C28" s="176"/>
      <c r="D28" s="53">
        <v>0</v>
      </c>
      <c r="E28" s="53">
        <v>450000</v>
      </c>
      <c r="F28" s="53">
        <v>0</v>
      </c>
    </row>
    <row r="29" spans="1:9" ht="9.75" customHeight="1" x14ac:dyDescent="0.25">
      <c r="A29" s="54"/>
      <c r="B29" s="54"/>
      <c r="C29" s="54"/>
      <c r="E29"/>
    </row>
    <row r="30" spans="1:9" s="1" customFormat="1" ht="13.5" customHeight="1" x14ac:dyDescent="0.25">
      <c r="A30" s="178" t="s">
        <v>64</v>
      </c>
      <c r="B30" s="179"/>
      <c r="C30" s="180"/>
      <c r="D30" s="50">
        <v>0</v>
      </c>
      <c r="E30" s="50">
        <v>0</v>
      </c>
      <c r="F30" s="50">
        <v>0</v>
      </c>
      <c r="I30" s="80"/>
    </row>
    <row r="32" spans="1:9" s="81" customFormat="1" ht="18" customHeight="1" x14ac:dyDescent="0.25">
      <c r="D32" s="181" t="s">
        <v>180</v>
      </c>
      <c r="E32" s="181"/>
      <c r="F32" s="181"/>
      <c r="I32" s="82"/>
    </row>
    <row r="33" spans="4:9" s="81" customFormat="1" ht="15.75" x14ac:dyDescent="0.25">
      <c r="D33" s="181" t="s">
        <v>181</v>
      </c>
      <c r="E33" s="181"/>
      <c r="F33" s="181"/>
      <c r="I33" s="82"/>
    </row>
    <row r="34" spans="4:9" ht="15.75" x14ac:dyDescent="0.25">
      <c r="D34" s="181"/>
      <c r="E34" s="181"/>
      <c r="F34" s="181"/>
    </row>
  </sheetData>
  <mergeCells count="16">
    <mergeCell ref="D34:F34"/>
    <mergeCell ref="D32:F32"/>
    <mergeCell ref="D33:F33"/>
    <mergeCell ref="A28:C28"/>
    <mergeCell ref="A30:C30"/>
    <mergeCell ref="A26:C26"/>
    <mergeCell ref="A27:C27"/>
    <mergeCell ref="A3:F3"/>
    <mergeCell ref="A4:F4"/>
    <mergeCell ref="A5:F5"/>
    <mergeCell ref="A18:F18"/>
    <mergeCell ref="A24:F24"/>
    <mergeCell ref="A20:C20"/>
    <mergeCell ref="A21:C21"/>
    <mergeCell ref="A22:C22"/>
    <mergeCell ref="A19:C19"/>
  </mergeCells>
  <printOptions horizontalCentered="1"/>
  <pageMargins left="0.70866141732283472" right="0.70866141732283472" top="0.35433070866141736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2"/>
  <sheetViews>
    <sheetView topLeftCell="B32" zoomScaleNormal="100" workbookViewId="0">
      <selection activeCell="A37" sqref="A37:H102"/>
    </sheetView>
  </sheetViews>
  <sheetFormatPr defaultRowHeight="15" x14ac:dyDescent="0.25"/>
  <cols>
    <col min="1" max="1" width="16" hidden="1" customWidth="1"/>
    <col min="2" max="2" width="7.28515625" customWidth="1"/>
    <col min="3" max="3" width="37.42578125" customWidth="1"/>
    <col min="4" max="4" width="11.28515625" customWidth="1"/>
    <col min="5" max="5" width="11.85546875" customWidth="1"/>
    <col min="6" max="6" width="11.7109375" style="67" customWidth="1"/>
    <col min="7" max="7" width="8.140625" customWidth="1"/>
    <col min="8" max="8" width="8.28515625" customWidth="1"/>
  </cols>
  <sheetData>
    <row r="1" spans="1:8" s="44" customFormat="1" x14ac:dyDescent="0.25">
      <c r="A1" s="47"/>
      <c r="B1" s="47" t="s">
        <v>139</v>
      </c>
      <c r="C1" s="43"/>
      <c r="F1" s="66"/>
    </row>
    <row r="2" spans="1:8" s="44" customFormat="1" ht="15" customHeight="1" x14ac:dyDescent="0.25">
      <c r="A2" s="83"/>
      <c r="B2" s="83" t="s">
        <v>140</v>
      </c>
      <c r="F2" s="66"/>
    </row>
    <row r="3" spans="1:8" ht="18" customHeight="1" x14ac:dyDescent="0.25">
      <c r="A3" s="173" t="s">
        <v>171</v>
      </c>
      <c r="B3" s="173"/>
      <c r="C3" s="173"/>
      <c r="D3" s="173"/>
      <c r="E3" s="173"/>
      <c r="F3" s="173"/>
    </row>
    <row r="4" spans="1:8" s="46" customFormat="1" ht="18" customHeight="1" x14ac:dyDescent="0.25">
      <c r="A4" s="172" t="s">
        <v>71</v>
      </c>
      <c r="B4" s="172"/>
      <c r="C4" s="172"/>
      <c r="D4" s="172"/>
      <c r="E4" s="172"/>
      <c r="F4" s="172"/>
    </row>
    <row r="5" spans="1:8" s="46" customFormat="1" ht="18" customHeight="1" x14ac:dyDescent="0.25">
      <c r="A5" s="172" t="s">
        <v>65</v>
      </c>
      <c r="B5" s="172"/>
      <c r="C5" s="172"/>
      <c r="D5" s="172"/>
      <c r="E5" s="172"/>
      <c r="F5" s="172"/>
    </row>
    <row r="6" spans="1:8" s="46" customFormat="1" ht="24" customHeight="1" x14ac:dyDescent="0.25">
      <c r="A6" s="172" t="s">
        <v>66</v>
      </c>
      <c r="B6" s="172"/>
      <c r="C6" s="172"/>
      <c r="D6" s="172"/>
      <c r="E6" s="172"/>
      <c r="F6" s="172"/>
    </row>
    <row r="7" spans="1:8" ht="25.5" customHeight="1" x14ac:dyDescent="0.25">
      <c r="A7" s="85" t="s">
        <v>0</v>
      </c>
      <c r="B7" s="85" t="s">
        <v>1</v>
      </c>
      <c r="C7" s="85" t="s">
        <v>2</v>
      </c>
      <c r="D7" s="86" t="s">
        <v>173</v>
      </c>
      <c r="E7" s="85" t="s">
        <v>162</v>
      </c>
      <c r="F7" s="86" t="s">
        <v>172</v>
      </c>
      <c r="G7" s="85" t="s">
        <v>166</v>
      </c>
      <c r="H7" s="112" t="s">
        <v>166</v>
      </c>
    </row>
    <row r="8" spans="1:8" ht="16.5" customHeight="1" x14ac:dyDescent="0.25">
      <c r="A8" s="85"/>
      <c r="B8" s="108">
        <v>1</v>
      </c>
      <c r="C8" s="108">
        <v>2</v>
      </c>
      <c r="D8" s="108">
        <v>3</v>
      </c>
      <c r="E8" s="108">
        <v>4</v>
      </c>
      <c r="F8" s="108">
        <v>5</v>
      </c>
      <c r="G8" s="111" t="s">
        <v>167</v>
      </c>
      <c r="H8" s="113" t="s">
        <v>168</v>
      </c>
    </row>
    <row r="9" spans="1:8" s="25" customFormat="1" ht="12" x14ac:dyDescent="0.2">
      <c r="A9" s="23"/>
      <c r="B9" s="23"/>
      <c r="C9" s="23" t="s">
        <v>3</v>
      </c>
      <c r="D9" s="24">
        <f>D10</f>
        <v>1588363.6699999997</v>
      </c>
      <c r="E9" s="24">
        <f>E10</f>
        <v>1788200</v>
      </c>
      <c r="F9" s="24">
        <f>F10</f>
        <v>1830884.06</v>
      </c>
      <c r="G9" s="114">
        <f>F9/E9*100</f>
        <v>102.38698467732917</v>
      </c>
      <c r="H9" s="110">
        <f>F9/D9*100</f>
        <v>115.26856818627691</v>
      </c>
    </row>
    <row r="10" spans="1:8" s="1" customFormat="1" x14ac:dyDescent="0.25">
      <c r="A10" s="3"/>
      <c r="B10" s="3" t="s">
        <v>4</v>
      </c>
      <c r="C10" s="3" t="s">
        <v>5</v>
      </c>
      <c r="D10" s="16">
        <f>D17+D20+D27+D33+D14</f>
        <v>1588363.6699999997</v>
      </c>
      <c r="E10" s="16">
        <f>E20+E27+E33+E17</f>
        <v>1788200</v>
      </c>
      <c r="F10" s="16">
        <f>F17+F20+F27+F33+F14</f>
        <v>1830884.06</v>
      </c>
      <c r="G10" s="129">
        <f t="shared" ref="G10:G35" si="0">F10/E10*100</f>
        <v>102.38698467732917</v>
      </c>
      <c r="H10" s="136">
        <f t="shared" ref="H10:H32" si="1">F10/D10*100</f>
        <v>115.26856818627691</v>
      </c>
    </row>
    <row r="11" spans="1:8" ht="28.5" hidden="1" customHeight="1" x14ac:dyDescent="0.25">
      <c r="A11" s="87"/>
      <c r="B11" s="87" t="s">
        <v>14</v>
      </c>
      <c r="C11" s="87" t="s">
        <v>15</v>
      </c>
      <c r="D11" s="88"/>
      <c r="E11" s="88"/>
      <c r="F11" s="88"/>
      <c r="G11" s="117" t="e">
        <f t="shared" si="0"/>
        <v>#DIV/0!</v>
      </c>
      <c r="H11" s="118" t="e">
        <f t="shared" si="1"/>
        <v>#DIV/0!</v>
      </c>
    </row>
    <row r="12" spans="1:8" s="1" customFormat="1" ht="22.5" hidden="1" x14ac:dyDescent="0.25">
      <c r="A12" s="73"/>
      <c r="B12" s="73">
        <v>636</v>
      </c>
      <c r="C12" s="73" t="s">
        <v>72</v>
      </c>
      <c r="D12" s="74"/>
      <c r="E12" s="74"/>
      <c r="F12" s="74"/>
      <c r="G12" s="117" t="e">
        <f t="shared" si="0"/>
        <v>#DIV/0!</v>
      </c>
      <c r="H12" s="118" t="e">
        <f t="shared" si="1"/>
        <v>#DIV/0!</v>
      </c>
    </row>
    <row r="13" spans="1:8" ht="22.5" hidden="1" x14ac:dyDescent="0.25">
      <c r="A13" s="2"/>
      <c r="B13" s="2">
        <v>6361</v>
      </c>
      <c r="C13" s="8" t="s">
        <v>73</v>
      </c>
      <c r="D13" s="69"/>
      <c r="E13" s="13"/>
      <c r="F13" s="69"/>
      <c r="G13" s="117" t="e">
        <f t="shared" si="0"/>
        <v>#DIV/0!</v>
      </c>
      <c r="H13" s="118" t="e">
        <f t="shared" si="1"/>
        <v>#DIV/0!</v>
      </c>
    </row>
    <row r="14" spans="1:8" x14ac:dyDescent="0.25">
      <c r="A14" s="4"/>
      <c r="B14" s="87" t="s">
        <v>17</v>
      </c>
      <c r="C14" s="87" t="s">
        <v>18</v>
      </c>
      <c r="D14" s="88">
        <f>D15</f>
        <v>6.51</v>
      </c>
      <c r="E14" s="88">
        <v>0</v>
      </c>
      <c r="F14" s="88">
        <f>F15</f>
        <v>7.72</v>
      </c>
      <c r="G14" s="166"/>
      <c r="H14" s="167">
        <f t="shared" si="1"/>
        <v>118.58678955453148</v>
      </c>
    </row>
    <row r="15" spans="1:8" s="1" customFormat="1" ht="15" customHeight="1" x14ac:dyDescent="0.25">
      <c r="A15" s="73"/>
      <c r="B15" s="73">
        <v>641</v>
      </c>
      <c r="C15" s="73" t="s">
        <v>74</v>
      </c>
      <c r="D15" s="74">
        <f>D16</f>
        <v>6.51</v>
      </c>
      <c r="E15" s="74">
        <v>0</v>
      </c>
      <c r="F15" s="74">
        <f>F16</f>
        <v>7.72</v>
      </c>
      <c r="G15" s="121"/>
      <c r="H15" s="122">
        <f t="shared" si="1"/>
        <v>118.58678955453148</v>
      </c>
    </row>
    <row r="16" spans="1:8" ht="13.5" customHeight="1" x14ac:dyDescent="0.25">
      <c r="A16" s="2"/>
      <c r="B16" s="2">
        <v>6413</v>
      </c>
      <c r="C16" s="8" t="s">
        <v>75</v>
      </c>
      <c r="D16" s="69">
        <v>6.51</v>
      </c>
      <c r="E16" s="13">
        <v>0</v>
      </c>
      <c r="F16" s="69">
        <v>7.72</v>
      </c>
      <c r="G16" s="121"/>
      <c r="H16" s="146">
        <f t="shared" si="1"/>
        <v>118.58678955453148</v>
      </c>
    </row>
    <row r="17" spans="1:8" ht="27" customHeight="1" x14ac:dyDescent="0.25">
      <c r="A17" s="4"/>
      <c r="B17" s="87" t="s">
        <v>20</v>
      </c>
      <c r="C17" s="87" t="s">
        <v>21</v>
      </c>
      <c r="D17" s="88">
        <f t="shared" ref="D17:F18" si="2">D18</f>
        <v>962.75</v>
      </c>
      <c r="E17" s="88">
        <f t="shared" si="2"/>
        <v>500</v>
      </c>
      <c r="F17" s="88">
        <f t="shared" si="2"/>
        <v>499</v>
      </c>
      <c r="G17" s="123">
        <f t="shared" si="0"/>
        <v>99.8</v>
      </c>
      <c r="H17" s="120">
        <f t="shared" si="1"/>
        <v>51.830693326408728</v>
      </c>
    </row>
    <row r="18" spans="1:8" s="1" customFormat="1" ht="15" customHeight="1" x14ac:dyDescent="0.25">
      <c r="A18" s="73"/>
      <c r="B18" s="73">
        <v>652</v>
      </c>
      <c r="C18" s="73" t="s">
        <v>76</v>
      </c>
      <c r="D18" s="74">
        <f t="shared" si="2"/>
        <v>962.75</v>
      </c>
      <c r="E18" s="74">
        <f t="shared" si="2"/>
        <v>500</v>
      </c>
      <c r="F18" s="74">
        <f t="shared" si="2"/>
        <v>499</v>
      </c>
      <c r="G18" s="121">
        <f t="shared" si="0"/>
        <v>99.8</v>
      </c>
      <c r="H18" s="118">
        <f t="shared" si="1"/>
        <v>51.830693326408728</v>
      </c>
    </row>
    <row r="19" spans="1:8" ht="13.5" customHeight="1" x14ac:dyDescent="0.25">
      <c r="A19" s="2"/>
      <c r="B19" s="2">
        <v>6526</v>
      </c>
      <c r="C19" s="8" t="s">
        <v>77</v>
      </c>
      <c r="D19" s="69">
        <v>962.75</v>
      </c>
      <c r="E19" s="13">
        <v>500</v>
      </c>
      <c r="F19" s="69">
        <v>499</v>
      </c>
      <c r="G19" s="142">
        <f t="shared" si="0"/>
        <v>99.8</v>
      </c>
      <c r="H19" s="149">
        <f t="shared" si="1"/>
        <v>51.830693326408728</v>
      </c>
    </row>
    <row r="20" spans="1:8" ht="23.25" customHeight="1" x14ac:dyDescent="0.25">
      <c r="A20" s="4"/>
      <c r="B20" s="87" t="s">
        <v>22</v>
      </c>
      <c r="C20" s="87" t="s">
        <v>23</v>
      </c>
      <c r="D20" s="88">
        <f>D21+D24</f>
        <v>32865.130000000005</v>
      </c>
      <c r="E20" s="88">
        <f>E21</f>
        <v>14400</v>
      </c>
      <c r="F20" s="88">
        <f>F21+F24</f>
        <v>14637.57</v>
      </c>
      <c r="G20" s="123">
        <f t="shared" si="0"/>
        <v>101.64979166666666</v>
      </c>
      <c r="H20" s="124">
        <f t="shared" si="1"/>
        <v>44.53829940730494</v>
      </c>
    </row>
    <row r="21" spans="1:8" s="1" customFormat="1" ht="22.5" x14ac:dyDescent="0.25">
      <c r="A21" s="73"/>
      <c r="B21" s="73">
        <v>661</v>
      </c>
      <c r="C21" s="73" t="s">
        <v>78</v>
      </c>
      <c r="D21" s="74">
        <f>D23</f>
        <v>17664.02</v>
      </c>
      <c r="E21" s="74">
        <f>E23</f>
        <v>14400</v>
      </c>
      <c r="F21" s="74">
        <f>F23</f>
        <v>14637.57</v>
      </c>
      <c r="G21" s="121">
        <f t="shared" si="0"/>
        <v>101.64979166666666</v>
      </c>
      <c r="H21" s="122">
        <f t="shared" si="1"/>
        <v>82.866584163740754</v>
      </c>
    </row>
    <row r="22" spans="1:8" ht="14.25" hidden="1" customHeight="1" x14ac:dyDescent="0.25">
      <c r="A22" s="2"/>
      <c r="B22" s="2">
        <v>6614</v>
      </c>
      <c r="C22" s="8" t="s">
        <v>79</v>
      </c>
      <c r="D22" s="69"/>
      <c r="E22" s="13"/>
      <c r="F22" s="69"/>
      <c r="G22" s="145" t="e">
        <f t="shared" si="0"/>
        <v>#DIV/0!</v>
      </c>
      <c r="H22" s="118" t="e">
        <f t="shared" si="1"/>
        <v>#DIV/0!</v>
      </c>
    </row>
    <row r="23" spans="1:8" x14ac:dyDescent="0.25">
      <c r="A23" s="2"/>
      <c r="B23" s="2">
        <v>6615</v>
      </c>
      <c r="C23" s="8" t="s">
        <v>80</v>
      </c>
      <c r="D23" s="69">
        <v>17664.02</v>
      </c>
      <c r="E23" s="13">
        <v>14400</v>
      </c>
      <c r="F23" s="69">
        <v>14637.57</v>
      </c>
      <c r="G23" s="145">
        <f t="shared" si="0"/>
        <v>101.64979166666666</v>
      </c>
      <c r="H23" s="146">
        <f t="shared" si="1"/>
        <v>82.866584163740754</v>
      </c>
    </row>
    <row r="24" spans="1:8" ht="22.5" x14ac:dyDescent="0.25">
      <c r="A24" s="2"/>
      <c r="B24" s="73">
        <v>663</v>
      </c>
      <c r="C24" s="73" t="s">
        <v>156</v>
      </c>
      <c r="D24" s="74">
        <f>D25+D26</f>
        <v>15201.11</v>
      </c>
      <c r="E24" s="74">
        <f>E26</f>
        <v>0</v>
      </c>
      <c r="F24" s="74">
        <f>F25+F26</f>
        <v>0</v>
      </c>
      <c r="G24" s="121"/>
      <c r="H24" s="122">
        <f t="shared" si="1"/>
        <v>0</v>
      </c>
    </row>
    <row r="25" spans="1:8" x14ac:dyDescent="0.25">
      <c r="A25" s="2"/>
      <c r="B25" s="2">
        <v>6631</v>
      </c>
      <c r="C25" s="2" t="s">
        <v>157</v>
      </c>
      <c r="D25" s="69">
        <v>14430</v>
      </c>
      <c r="E25" s="13">
        <v>0</v>
      </c>
      <c r="F25" s="69">
        <v>0</v>
      </c>
      <c r="G25" s="125"/>
      <c r="H25" s="146">
        <f t="shared" si="1"/>
        <v>0</v>
      </c>
    </row>
    <row r="26" spans="1:8" x14ac:dyDescent="0.25">
      <c r="A26" s="2"/>
      <c r="B26" s="2">
        <v>6632</v>
      </c>
      <c r="C26" s="2" t="s">
        <v>158</v>
      </c>
      <c r="D26" s="69">
        <v>771.11</v>
      </c>
      <c r="E26" s="13">
        <v>0</v>
      </c>
      <c r="F26" s="69">
        <v>0</v>
      </c>
      <c r="G26" s="121"/>
      <c r="H26" s="149">
        <f t="shared" si="1"/>
        <v>0</v>
      </c>
    </row>
    <row r="27" spans="1:8" ht="22.9" customHeight="1" x14ac:dyDescent="0.25">
      <c r="A27" s="4"/>
      <c r="B27" s="87" t="s">
        <v>24</v>
      </c>
      <c r="C27" s="87" t="s">
        <v>25</v>
      </c>
      <c r="D27" s="88">
        <f>D28+D31</f>
        <v>1554526.38</v>
      </c>
      <c r="E27" s="88">
        <f>E28+E31</f>
        <v>1773200</v>
      </c>
      <c r="F27" s="88">
        <f>F28+F31</f>
        <v>1815739.77</v>
      </c>
      <c r="G27" s="123">
        <f t="shared" si="0"/>
        <v>102.39903958944281</v>
      </c>
      <c r="H27" s="120">
        <f t="shared" si="1"/>
        <v>116.80340670706406</v>
      </c>
    </row>
    <row r="28" spans="1:8" s="1" customFormat="1" ht="22.9" customHeight="1" x14ac:dyDescent="0.25">
      <c r="A28" s="73"/>
      <c r="B28" s="73">
        <v>671</v>
      </c>
      <c r="C28" s="73" t="s">
        <v>135</v>
      </c>
      <c r="D28" s="74">
        <f>D29+D30</f>
        <v>453593.68</v>
      </c>
      <c r="E28" s="74">
        <f>E29+E30</f>
        <v>523200</v>
      </c>
      <c r="F28" s="74">
        <f>F29+F30</f>
        <v>517416.14</v>
      </c>
      <c r="G28" s="121">
        <f t="shared" si="0"/>
        <v>98.894522171253826</v>
      </c>
      <c r="H28" s="118">
        <f t="shared" si="1"/>
        <v>114.07040327369641</v>
      </c>
    </row>
    <row r="29" spans="1:8" ht="22.9" customHeight="1" x14ac:dyDescent="0.25">
      <c r="A29" s="2"/>
      <c r="B29" s="2">
        <v>6711</v>
      </c>
      <c r="C29" s="2" t="s">
        <v>136</v>
      </c>
      <c r="D29" s="13">
        <v>436224.18</v>
      </c>
      <c r="E29" s="13">
        <v>498750</v>
      </c>
      <c r="F29" s="13">
        <v>493165.64</v>
      </c>
      <c r="G29" s="145">
        <f t="shared" si="0"/>
        <v>98.880328822055148</v>
      </c>
      <c r="H29" s="149">
        <f t="shared" si="1"/>
        <v>113.05325624086223</v>
      </c>
    </row>
    <row r="30" spans="1:8" ht="22.9" customHeight="1" x14ac:dyDescent="0.25">
      <c r="A30" s="2"/>
      <c r="B30" s="2">
        <v>6712</v>
      </c>
      <c r="C30" s="2" t="s">
        <v>137</v>
      </c>
      <c r="D30" s="13">
        <v>17369.5</v>
      </c>
      <c r="E30" s="13">
        <v>24450</v>
      </c>
      <c r="F30" s="13">
        <v>24250.5</v>
      </c>
      <c r="G30" s="142">
        <f t="shared" si="0"/>
        <v>99.184049079754601</v>
      </c>
      <c r="H30" s="149">
        <f t="shared" si="1"/>
        <v>139.61541783010449</v>
      </c>
    </row>
    <row r="31" spans="1:8" s="1" customFormat="1" ht="21.75" customHeight="1" x14ac:dyDescent="0.25">
      <c r="A31" s="73"/>
      <c r="B31" s="73">
        <v>673</v>
      </c>
      <c r="C31" s="73" t="s">
        <v>81</v>
      </c>
      <c r="D31" s="74">
        <f>D32</f>
        <v>1100932.7</v>
      </c>
      <c r="E31" s="74">
        <f>E32</f>
        <v>1250000</v>
      </c>
      <c r="F31" s="74">
        <f>F32</f>
        <v>1298323.6299999999</v>
      </c>
      <c r="G31" s="117">
        <f t="shared" si="0"/>
        <v>103.86589039999998</v>
      </c>
      <c r="H31" s="122">
        <f t="shared" si="1"/>
        <v>117.92942747544876</v>
      </c>
    </row>
    <row r="32" spans="1:8" x14ac:dyDescent="0.25">
      <c r="A32" s="2"/>
      <c r="B32" s="2">
        <v>6731</v>
      </c>
      <c r="C32" s="8" t="s">
        <v>81</v>
      </c>
      <c r="D32" s="69">
        <v>1100932.7</v>
      </c>
      <c r="E32" s="13">
        <v>1250000</v>
      </c>
      <c r="F32" s="69">
        <v>1298323.6299999999</v>
      </c>
      <c r="G32" s="142">
        <f t="shared" si="0"/>
        <v>103.86589039999998</v>
      </c>
      <c r="H32" s="146">
        <f t="shared" si="1"/>
        <v>117.92942747544876</v>
      </c>
    </row>
    <row r="33" spans="1:8" ht="15" customHeight="1" x14ac:dyDescent="0.25">
      <c r="A33" s="4"/>
      <c r="B33" s="87" t="s">
        <v>26</v>
      </c>
      <c r="C33" s="87" t="s">
        <v>27</v>
      </c>
      <c r="D33" s="88">
        <f t="shared" ref="D33:F34" si="3">D34</f>
        <v>2.9</v>
      </c>
      <c r="E33" s="88">
        <f t="shared" si="3"/>
        <v>100</v>
      </c>
      <c r="F33" s="88">
        <f t="shared" si="3"/>
        <v>0</v>
      </c>
      <c r="G33" s="123">
        <f t="shared" si="0"/>
        <v>0</v>
      </c>
      <c r="H33" s="120"/>
    </row>
    <row r="34" spans="1:8" s="1" customFormat="1" ht="21.75" customHeight="1" x14ac:dyDescent="0.25">
      <c r="A34" s="73"/>
      <c r="B34" s="73">
        <v>683</v>
      </c>
      <c r="C34" s="73" t="s">
        <v>82</v>
      </c>
      <c r="D34" s="74">
        <f t="shared" si="3"/>
        <v>2.9</v>
      </c>
      <c r="E34" s="74">
        <f t="shared" si="3"/>
        <v>100</v>
      </c>
      <c r="F34" s="74">
        <f t="shared" si="3"/>
        <v>0</v>
      </c>
      <c r="G34" s="121">
        <f t="shared" si="0"/>
        <v>0</v>
      </c>
      <c r="H34" s="122"/>
    </row>
    <row r="35" spans="1:8" ht="15" customHeight="1" x14ac:dyDescent="0.25">
      <c r="A35" s="2"/>
      <c r="B35" s="2">
        <v>6831</v>
      </c>
      <c r="C35" s="2" t="s">
        <v>82</v>
      </c>
      <c r="D35" s="69">
        <v>2.9</v>
      </c>
      <c r="E35" s="13">
        <v>100</v>
      </c>
      <c r="F35" s="69">
        <v>0</v>
      </c>
      <c r="G35" s="126">
        <f t="shared" si="0"/>
        <v>0</v>
      </c>
      <c r="H35" s="122"/>
    </row>
    <row r="36" spans="1:8" ht="14.45" customHeight="1" x14ac:dyDescent="0.25">
      <c r="A36" s="59"/>
      <c r="B36" s="59"/>
      <c r="C36" s="59"/>
      <c r="D36" s="60"/>
      <c r="E36" s="60"/>
      <c r="F36" s="71"/>
    </row>
    <row r="37" spans="1:8" ht="14.45" customHeight="1" x14ac:dyDescent="0.25">
      <c r="A37" s="172" t="s">
        <v>67</v>
      </c>
      <c r="B37" s="172"/>
      <c r="C37" s="172"/>
      <c r="D37" s="172"/>
      <c r="E37" s="172"/>
      <c r="F37" s="172"/>
    </row>
    <row r="38" spans="1:8" ht="14.45" customHeight="1" x14ac:dyDescent="0.25">
      <c r="A38" s="61"/>
      <c r="B38" s="61"/>
      <c r="C38" s="61"/>
      <c r="D38" s="62"/>
      <c r="E38" s="62"/>
      <c r="F38" s="72"/>
    </row>
    <row r="39" spans="1:8" ht="25.5" customHeight="1" x14ac:dyDescent="0.25">
      <c r="A39" s="85" t="s">
        <v>0</v>
      </c>
      <c r="B39" s="85" t="s">
        <v>1</v>
      </c>
      <c r="C39" s="85" t="s">
        <v>2</v>
      </c>
      <c r="D39" s="86" t="s">
        <v>173</v>
      </c>
      <c r="E39" s="85" t="s">
        <v>162</v>
      </c>
      <c r="F39" s="86" t="s">
        <v>172</v>
      </c>
      <c r="G39" s="85" t="s">
        <v>166</v>
      </c>
      <c r="H39" s="112" t="s">
        <v>166</v>
      </c>
    </row>
    <row r="40" spans="1:8" ht="13.5" customHeight="1" x14ac:dyDescent="0.25">
      <c r="A40" s="85"/>
      <c r="B40" s="108">
        <v>1</v>
      </c>
      <c r="C40" s="108">
        <v>2</v>
      </c>
      <c r="D40" s="108">
        <v>3</v>
      </c>
      <c r="E40" s="108">
        <v>4</v>
      </c>
      <c r="F40" s="108">
        <v>5</v>
      </c>
      <c r="G40" s="111" t="s">
        <v>167</v>
      </c>
      <c r="H40" s="113" t="s">
        <v>168</v>
      </c>
    </row>
    <row r="41" spans="1:8" s="25" customFormat="1" ht="15" customHeight="1" x14ac:dyDescent="0.2">
      <c r="A41" s="23"/>
      <c r="B41" s="23"/>
      <c r="C41" s="23" t="s">
        <v>9</v>
      </c>
      <c r="D41" s="24">
        <f>D42+D89</f>
        <v>1459325.5199999998</v>
      </c>
      <c r="E41" s="24">
        <f>E42+E89</f>
        <v>1842300</v>
      </c>
      <c r="F41" s="24">
        <f>F42+F89</f>
        <v>1647933.74</v>
      </c>
      <c r="G41" s="109">
        <f>F41/E41*100</f>
        <v>89.449804049286215</v>
      </c>
      <c r="H41" s="133">
        <f>F41/D41*100</f>
        <v>112.9243419247544</v>
      </c>
    </row>
    <row r="42" spans="1:8" x14ac:dyDescent="0.25">
      <c r="A42" s="3"/>
      <c r="B42" s="3" t="s">
        <v>10</v>
      </c>
      <c r="C42" s="3" t="s">
        <v>11</v>
      </c>
      <c r="D42" s="16">
        <f>D43+D51+D84</f>
        <v>1426868.3399999999</v>
      </c>
      <c r="E42" s="16">
        <f>E43+E51+E84</f>
        <v>1812450</v>
      </c>
      <c r="F42" s="16">
        <f>F43+F51+F84</f>
        <v>1613681.85</v>
      </c>
      <c r="G42" s="128">
        <f t="shared" ref="G42:G100" si="4">F42/E42*100</f>
        <v>89.033178846313007</v>
      </c>
      <c r="H42" s="129">
        <f t="shared" ref="H42:H100" si="5">F42/D42*100</f>
        <v>113.09255414553527</v>
      </c>
    </row>
    <row r="43" spans="1:8" x14ac:dyDescent="0.25">
      <c r="A43" s="87"/>
      <c r="B43" s="87" t="s">
        <v>28</v>
      </c>
      <c r="C43" s="87" t="s">
        <v>29</v>
      </c>
      <c r="D43" s="88">
        <f>D44+D47+D50</f>
        <v>1131995.8</v>
      </c>
      <c r="E43" s="88">
        <f>E44+E47+E50</f>
        <v>1450000</v>
      </c>
      <c r="F43" s="88">
        <f>F44+F47+F50</f>
        <v>1283237.5799999998</v>
      </c>
      <c r="G43" s="131">
        <f t="shared" si="4"/>
        <v>88.499143448275845</v>
      </c>
      <c r="H43" s="123">
        <f t="shared" si="5"/>
        <v>113.36063084332997</v>
      </c>
    </row>
    <row r="44" spans="1:8" s="1" customFormat="1" x14ac:dyDescent="0.25">
      <c r="A44" s="73"/>
      <c r="B44" s="73">
        <v>311</v>
      </c>
      <c r="C44" s="73" t="s">
        <v>83</v>
      </c>
      <c r="D44" s="74">
        <f>D45+D46</f>
        <v>943232.78</v>
      </c>
      <c r="E44" s="74">
        <f>E45+E46</f>
        <v>1210000</v>
      </c>
      <c r="F44" s="74">
        <f>F45+F46</f>
        <v>1063978.1099999999</v>
      </c>
      <c r="G44" s="127">
        <f t="shared" si="4"/>
        <v>87.932075206611557</v>
      </c>
      <c r="H44" s="121">
        <f t="shared" si="5"/>
        <v>112.80122283281968</v>
      </c>
    </row>
    <row r="45" spans="1:8" ht="15" customHeight="1" x14ac:dyDescent="0.25">
      <c r="A45" s="2"/>
      <c r="B45" s="2">
        <v>3111</v>
      </c>
      <c r="C45" s="2" t="s">
        <v>84</v>
      </c>
      <c r="D45" s="69">
        <v>943232.78</v>
      </c>
      <c r="E45" s="13">
        <v>1200000</v>
      </c>
      <c r="F45" s="69">
        <v>1055079.9099999999</v>
      </c>
      <c r="G45" s="141">
        <f t="shared" si="4"/>
        <v>87.923325833333323</v>
      </c>
      <c r="H45" s="145">
        <f t="shared" si="5"/>
        <v>111.85785019049061</v>
      </c>
    </row>
    <row r="46" spans="1:8" ht="15" customHeight="1" x14ac:dyDescent="0.25">
      <c r="A46" s="2"/>
      <c r="B46" s="2">
        <v>3113</v>
      </c>
      <c r="C46" s="2" t="s">
        <v>85</v>
      </c>
      <c r="D46" s="69">
        <v>0</v>
      </c>
      <c r="E46" s="13">
        <v>10000</v>
      </c>
      <c r="F46" s="69">
        <v>8898.2000000000007</v>
      </c>
      <c r="G46" s="127"/>
      <c r="H46" s="130"/>
    </row>
    <row r="47" spans="1:8" s="1" customFormat="1" x14ac:dyDescent="0.25">
      <c r="A47" s="73"/>
      <c r="B47" s="73">
        <v>312</v>
      </c>
      <c r="C47" s="73" t="s">
        <v>86</v>
      </c>
      <c r="D47" s="74">
        <f>D48</f>
        <v>33129.620000000003</v>
      </c>
      <c r="E47" s="74">
        <f>E48</f>
        <v>42000</v>
      </c>
      <c r="F47" s="74">
        <f>F48</f>
        <v>43125.31</v>
      </c>
      <c r="G47" s="132">
        <f t="shared" si="4"/>
        <v>102.67930952380952</v>
      </c>
      <c r="H47" s="117">
        <f t="shared" si="5"/>
        <v>130.17145985978709</v>
      </c>
    </row>
    <row r="48" spans="1:8" ht="15" customHeight="1" x14ac:dyDescent="0.25">
      <c r="A48" s="2"/>
      <c r="B48" s="2">
        <v>3121</v>
      </c>
      <c r="C48" s="2" t="s">
        <v>86</v>
      </c>
      <c r="D48" s="69">
        <v>33129.620000000003</v>
      </c>
      <c r="E48" s="13">
        <v>42000</v>
      </c>
      <c r="F48" s="69">
        <v>43125.31</v>
      </c>
      <c r="G48" s="168">
        <f t="shared" si="4"/>
        <v>102.67930952380952</v>
      </c>
      <c r="H48" s="142">
        <f t="shared" si="5"/>
        <v>130.17145985978709</v>
      </c>
    </row>
    <row r="49" spans="1:8" s="1" customFormat="1" x14ac:dyDescent="0.25">
      <c r="A49" s="73"/>
      <c r="B49" s="73">
        <v>313</v>
      </c>
      <c r="C49" s="73" t="s">
        <v>87</v>
      </c>
      <c r="D49" s="74">
        <v>122100</v>
      </c>
      <c r="E49" s="74">
        <f>E50</f>
        <v>198000</v>
      </c>
      <c r="F49" s="74">
        <v>122100</v>
      </c>
      <c r="G49" s="132">
        <f t="shared" si="4"/>
        <v>61.666666666666671</v>
      </c>
      <c r="H49" s="117">
        <f t="shared" si="5"/>
        <v>100</v>
      </c>
    </row>
    <row r="50" spans="1:8" ht="15" customHeight="1" x14ac:dyDescent="0.25">
      <c r="A50" s="2"/>
      <c r="B50" s="2">
        <v>3132</v>
      </c>
      <c r="C50" s="2" t="s">
        <v>88</v>
      </c>
      <c r="D50" s="69">
        <v>155633.4</v>
      </c>
      <c r="E50" s="13">
        <v>198000</v>
      </c>
      <c r="F50" s="69">
        <v>176134.16</v>
      </c>
      <c r="G50" s="168">
        <f t="shared" si="4"/>
        <v>88.956646464646468</v>
      </c>
      <c r="H50" s="142">
        <f t="shared" si="5"/>
        <v>113.17246812059622</v>
      </c>
    </row>
    <row r="51" spans="1:8" x14ac:dyDescent="0.25">
      <c r="A51" s="87"/>
      <c r="B51" s="87" t="s">
        <v>31</v>
      </c>
      <c r="C51" s="87" t="s">
        <v>32</v>
      </c>
      <c r="D51" s="88">
        <f>D52+D56+D63+D76</f>
        <v>293597.88999999996</v>
      </c>
      <c r="E51" s="88">
        <f>E52+E56+E63+E76+E73</f>
        <v>360400</v>
      </c>
      <c r="F51" s="88">
        <f>F52+F56+F63+F76+F73</f>
        <v>328873.40000000002</v>
      </c>
      <c r="G51" s="131">
        <f t="shared" si="4"/>
        <v>91.252330743618202</v>
      </c>
      <c r="H51" s="123">
        <f t="shared" si="5"/>
        <v>112.01490582919382</v>
      </c>
    </row>
    <row r="52" spans="1:8" s="1" customFormat="1" x14ac:dyDescent="0.25">
      <c r="A52" s="73"/>
      <c r="B52" s="73">
        <v>321</v>
      </c>
      <c r="C52" s="73" t="s">
        <v>89</v>
      </c>
      <c r="D52" s="74">
        <f>D53+D54+D55</f>
        <v>65591.81</v>
      </c>
      <c r="E52" s="74">
        <f>E53+E54+E55</f>
        <v>83000</v>
      </c>
      <c r="F52" s="74">
        <f>F53+F54+F55</f>
        <v>70666.7</v>
      </c>
      <c r="G52" s="127">
        <f t="shared" si="4"/>
        <v>85.140602409638561</v>
      </c>
      <c r="H52" s="121">
        <f t="shared" si="5"/>
        <v>107.73707876029034</v>
      </c>
    </row>
    <row r="53" spans="1:8" ht="15" customHeight="1" x14ac:dyDescent="0.25">
      <c r="A53" s="2"/>
      <c r="B53" s="2">
        <v>3211</v>
      </c>
      <c r="C53" s="2" t="s">
        <v>90</v>
      </c>
      <c r="D53" s="69">
        <v>20224.86</v>
      </c>
      <c r="E53" s="13">
        <v>30000</v>
      </c>
      <c r="F53" s="69">
        <v>18350.77</v>
      </c>
      <c r="G53" s="141">
        <f t="shared" si="4"/>
        <v>61.169233333333338</v>
      </c>
      <c r="H53" s="145">
        <f t="shared" si="5"/>
        <v>90.733730666120806</v>
      </c>
    </row>
    <row r="54" spans="1:8" ht="22.5" x14ac:dyDescent="0.25">
      <c r="A54" s="2"/>
      <c r="B54" s="2">
        <v>3212</v>
      </c>
      <c r="C54" s="2" t="s">
        <v>91</v>
      </c>
      <c r="D54" s="69">
        <v>24361.06</v>
      </c>
      <c r="E54" s="13">
        <v>28000</v>
      </c>
      <c r="F54" s="69">
        <v>25357.54</v>
      </c>
      <c r="G54" s="168">
        <f t="shared" si="4"/>
        <v>90.562642857142862</v>
      </c>
      <c r="H54" s="142">
        <f t="shared" si="5"/>
        <v>104.09046240188235</v>
      </c>
    </row>
    <row r="55" spans="1:8" x14ac:dyDescent="0.25">
      <c r="A55" s="2"/>
      <c r="B55" s="2">
        <v>3213</v>
      </c>
      <c r="C55" s="8" t="s">
        <v>115</v>
      </c>
      <c r="D55" s="69">
        <v>21005.89</v>
      </c>
      <c r="E55" s="13">
        <v>25000</v>
      </c>
      <c r="F55" s="69">
        <v>26958.39</v>
      </c>
      <c r="G55" s="141">
        <f t="shared" si="4"/>
        <v>107.83355999999999</v>
      </c>
      <c r="H55" s="145">
        <f t="shared" si="5"/>
        <v>128.33729016004557</v>
      </c>
    </row>
    <row r="56" spans="1:8" s="1" customFormat="1" ht="15" customHeight="1" x14ac:dyDescent="0.25">
      <c r="A56" s="73"/>
      <c r="B56" s="73">
        <v>322</v>
      </c>
      <c r="C56" s="73" t="s">
        <v>92</v>
      </c>
      <c r="D56" s="74">
        <f>D57+D58+D59+D60+D61+D62</f>
        <v>41160.210000000006</v>
      </c>
      <c r="E56" s="74">
        <f>E57+E58+E59+E60+E61+E62</f>
        <v>58000</v>
      </c>
      <c r="F56" s="74">
        <f>F57+F58+F59+F60+F61+F62</f>
        <v>46482.8</v>
      </c>
      <c r="G56" s="127">
        <f t="shared" si="4"/>
        <v>80.142758620689662</v>
      </c>
      <c r="H56" s="121">
        <f t="shared" si="5"/>
        <v>112.9313966085207</v>
      </c>
    </row>
    <row r="57" spans="1:8" ht="15" customHeight="1" x14ac:dyDescent="0.25">
      <c r="A57" s="2"/>
      <c r="B57" s="2">
        <v>3221</v>
      </c>
      <c r="C57" s="2" t="s">
        <v>93</v>
      </c>
      <c r="D57" s="69">
        <v>27412.9</v>
      </c>
      <c r="E57" s="13">
        <v>31600</v>
      </c>
      <c r="F57" s="69">
        <v>31632.639999999999</v>
      </c>
      <c r="G57" s="141">
        <f t="shared" si="4"/>
        <v>100.1032911392405</v>
      </c>
      <c r="H57" s="145">
        <f t="shared" si="5"/>
        <v>115.39326375538523</v>
      </c>
    </row>
    <row r="58" spans="1:8" ht="15" customHeight="1" x14ac:dyDescent="0.25">
      <c r="A58" s="2"/>
      <c r="B58" s="2">
        <v>3222</v>
      </c>
      <c r="C58" s="2" t="s">
        <v>94</v>
      </c>
      <c r="D58" s="69">
        <v>1187.9000000000001</v>
      </c>
      <c r="E58" s="13">
        <v>2500</v>
      </c>
      <c r="F58" s="69">
        <v>955.11</v>
      </c>
      <c r="G58" s="168">
        <f t="shared" si="4"/>
        <v>38.2044</v>
      </c>
      <c r="H58" s="142">
        <f t="shared" si="5"/>
        <v>80.403232595336306</v>
      </c>
    </row>
    <row r="59" spans="1:8" ht="15" customHeight="1" x14ac:dyDescent="0.25">
      <c r="A59" s="2"/>
      <c r="B59" s="2">
        <v>3223</v>
      </c>
      <c r="C59" s="2" t="s">
        <v>95</v>
      </c>
      <c r="D59" s="69">
        <v>12124.18</v>
      </c>
      <c r="E59" s="13">
        <v>22000</v>
      </c>
      <c r="F59" s="69">
        <v>12743.05</v>
      </c>
      <c r="G59" s="141">
        <f t="shared" si="4"/>
        <v>57.922954545454544</v>
      </c>
      <c r="H59" s="142">
        <f t="shared" si="5"/>
        <v>105.10442768088232</v>
      </c>
    </row>
    <row r="60" spans="1:8" ht="15" customHeight="1" x14ac:dyDescent="0.25">
      <c r="A60" s="2"/>
      <c r="B60" s="2">
        <v>3224</v>
      </c>
      <c r="C60" s="2" t="s">
        <v>96</v>
      </c>
      <c r="D60" s="69">
        <v>0</v>
      </c>
      <c r="E60" s="13">
        <v>500</v>
      </c>
      <c r="F60" s="69">
        <v>142.5</v>
      </c>
      <c r="G60" s="168">
        <f t="shared" si="4"/>
        <v>28.499999999999996</v>
      </c>
      <c r="H60" s="142">
        <f>F59/D59*100</f>
        <v>105.10442768088232</v>
      </c>
    </row>
    <row r="61" spans="1:8" ht="15" customHeight="1" x14ac:dyDescent="0.25">
      <c r="A61" s="2"/>
      <c r="B61" s="2">
        <v>3225</v>
      </c>
      <c r="C61" s="2" t="s">
        <v>97</v>
      </c>
      <c r="D61" s="69">
        <v>9</v>
      </c>
      <c r="E61" s="13">
        <v>700</v>
      </c>
      <c r="F61" s="69">
        <v>176.75</v>
      </c>
      <c r="G61" s="141">
        <f t="shared" si="4"/>
        <v>25.25</v>
      </c>
      <c r="H61" s="145">
        <f t="shared" si="5"/>
        <v>1963.8888888888889</v>
      </c>
    </row>
    <row r="62" spans="1:8" ht="15" customHeight="1" x14ac:dyDescent="0.25">
      <c r="A62" s="2"/>
      <c r="B62" s="2">
        <v>3227</v>
      </c>
      <c r="C62" s="2" t="s">
        <v>98</v>
      </c>
      <c r="D62" s="69">
        <v>426.23</v>
      </c>
      <c r="E62" s="13">
        <v>700</v>
      </c>
      <c r="F62" s="69">
        <v>832.75</v>
      </c>
      <c r="G62" s="168">
        <f t="shared" si="4"/>
        <v>118.96428571428572</v>
      </c>
      <c r="H62" s="142">
        <f t="shared" si="5"/>
        <v>195.37573610491987</v>
      </c>
    </row>
    <row r="63" spans="1:8" s="1" customFormat="1" ht="15" customHeight="1" x14ac:dyDescent="0.25">
      <c r="A63" s="73"/>
      <c r="B63" s="73">
        <v>323</v>
      </c>
      <c r="C63" s="73" t="s">
        <v>99</v>
      </c>
      <c r="D63" s="74">
        <f>D64+D65+D66+D67+D68+D69+D70+D71+D72</f>
        <v>168345.15</v>
      </c>
      <c r="E63" s="74">
        <f>E64+E65+E66+E67+E68+E69+E70+E71+E72</f>
        <v>193900</v>
      </c>
      <c r="F63" s="74">
        <f>F64+F65+F66+F67+F68+F69+F70+F71+F72</f>
        <v>188595.15</v>
      </c>
      <c r="G63" s="132">
        <f t="shared" si="4"/>
        <v>97.264130995358428</v>
      </c>
      <c r="H63" s="117">
        <f t="shared" si="5"/>
        <v>112.02885856824507</v>
      </c>
    </row>
    <row r="64" spans="1:8" ht="15" customHeight="1" x14ac:dyDescent="0.25">
      <c r="A64" s="2"/>
      <c r="B64" s="2">
        <v>3231</v>
      </c>
      <c r="C64" s="8" t="s">
        <v>100</v>
      </c>
      <c r="D64" s="69">
        <v>14342.42</v>
      </c>
      <c r="E64" s="13">
        <v>16000</v>
      </c>
      <c r="F64" s="69">
        <v>15210.1</v>
      </c>
      <c r="G64" s="168">
        <f t="shared" si="4"/>
        <v>95.063124999999999</v>
      </c>
      <c r="H64" s="142">
        <f t="shared" si="5"/>
        <v>106.0497461376811</v>
      </c>
    </row>
    <row r="65" spans="1:8" ht="15" customHeight="1" x14ac:dyDescent="0.25">
      <c r="A65" s="2"/>
      <c r="B65" s="2">
        <v>3232</v>
      </c>
      <c r="C65" s="8" t="s">
        <v>101</v>
      </c>
      <c r="D65" s="69">
        <v>33435.839999999997</v>
      </c>
      <c r="E65" s="13">
        <v>36000</v>
      </c>
      <c r="F65" s="69">
        <v>27213.97</v>
      </c>
      <c r="G65" s="141">
        <f t="shared" si="4"/>
        <v>75.594361111111112</v>
      </c>
      <c r="H65" s="145">
        <f t="shared" si="5"/>
        <v>81.391614507067871</v>
      </c>
    </row>
    <row r="66" spans="1:8" ht="15" customHeight="1" x14ac:dyDescent="0.25">
      <c r="A66" s="2"/>
      <c r="B66" s="2">
        <v>3233</v>
      </c>
      <c r="C66" s="8" t="s">
        <v>102</v>
      </c>
      <c r="D66" s="69">
        <v>61.6</v>
      </c>
      <c r="E66" s="13">
        <v>500</v>
      </c>
      <c r="F66" s="69">
        <v>820</v>
      </c>
      <c r="G66" s="168">
        <f t="shared" si="4"/>
        <v>164</v>
      </c>
      <c r="H66" s="142">
        <f t="shared" si="5"/>
        <v>1331.168831168831</v>
      </c>
    </row>
    <row r="67" spans="1:8" ht="15" customHeight="1" x14ac:dyDescent="0.25">
      <c r="A67" s="2"/>
      <c r="B67" s="2">
        <v>3234</v>
      </c>
      <c r="C67" s="8" t="s">
        <v>103</v>
      </c>
      <c r="D67" s="69">
        <v>7843.37</v>
      </c>
      <c r="E67" s="13">
        <v>11200</v>
      </c>
      <c r="F67" s="69">
        <v>10939.24</v>
      </c>
      <c r="G67" s="141">
        <f t="shared" si="4"/>
        <v>97.671785714285704</v>
      </c>
      <c r="H67" s="142">
        <f t="shared" si="5"/>
        <v>139.47117119299483</v>
      </c>
    </row>
    <row r="68" spans="1:8" ht="15" customHeight="1" x14ac:dyDescent="0.25">
      <c r="A68" s="2"/>
      <c r="B68" s="2">
        <v>3235</v>
      </c>
      <c r="C68" s="8" t="s">
        <v>104</v>
      </c>
      <c r="D68" s="69">
        <v>1815.15</v>
      </c>
      <c r="E68" s="13">
        <v>4000</v>
      </c>
      <c r="F68" s="69">
        <v>1966.27</v>
      </c>
      <c r="G68" s="168">
        <f t="shared" si="4"/>
        <v>49.156750000000002</v>
      </c>
      <c r="H68" s="145">
        <f t="shared" si="5"/>
        <v>108.32548274247307</v>
      </c>
    </row>
    <row r="69" spans="1:8" ht="15" hidden="1" customHeight="1" x14ac:dyDescent="0.25">
      <c r="A69" s="2"/>
      <c r="B69" s="2">
        <v>3236</v>
      </c>
      <c r="C69" s="8" t="s">
        <v>105</v>
      </c>
      <c r="D69" s="69">
        <v>0</v>
      </c>
      <c r="E69" s="13">
        <v>0</v>
      </c>
      <c r="F69" s="69">
        <v>0</v>
      </c>
      <c r="G69" s="168" t="e">
        <f t="shared" si="4"/>
        <v>#DIV/0!</v>
      </c>
      <c r="H69" s="145" t="e">
        <f t="shared" si="5"/>
        <v>#DIV/0!</v>
      </c>
    </row>
    <row r="70" spans="1:8" ht="15" customHeight="1" x14ac:dyDescent="0.25">
      <c r="A70" s="2"/>
      <c r="B70" s="2">
        <v>3237</v>
      </c>
      <c r="C70" s="8" t="s">
        <v>106</v>
      </c>
      <c r="D70" s="69">
        <v>65114.06</v>
      </c>
      <c r="E70" s="13">
        <v>85000</v>
      </c>
      <c r="F70" s="69">
        <v>92050.08</v>
      </c>
      <c r="G70" s="141">
        <f t="shared" si="4"/>
        <v>108.29421176470588</v>
      </c>
      <c r="H70" s="142">
        <f t="shared" si="5"/>
        <v>141.36744045756018</v>
      </c>
    </row>
    <row r="71" spans="1:8" ht="15" customHeight="1" x14ac:dyDescent="0.25">
      <c r="A71" s="2"/>
      <c r="B71" s="2">
        <v>3238</v>
      </c>
      <c r="C71" s="8" t="s">
        <v>107</v>
      </c>
      <c r="D71" s="69">
        <v>12737.5</v>
      </c>
      <c r="E71" s="13">
        <v>7000</v>
      </c>
      <c r="F71" s="69">
        <v>5250</v>
      </c>
      <c r="G71" s="168">
        <f t="shared" si="4"/>
        <v>75</v>
      </c>
      <c r="H71" s="145">
        <f t="shared" si="5"/>
        <v>41.216879293424924</v>
      </c>
    </row>
    <row r="72" spans="1:8" ht="15" customHeight="1" x14ac:dyDescent="0.25">
      <c r="A72" s="2"/>
      <c r="B72" s="2">
        <v>3239</v>
      </c>
      <c r="C72" s="8" t="s">
        <v>108</v>
      </c>
      <c r="D72" s="69">
        <v>32995.21</v>
      </c>
      <c r="E72" s="13">
        <v>34200</v>
      </c>
      <c r="F72" s="69">
        <v>35145.49</v>
      </c>
      <c r="G72" s="141">
        <f t="shared" si="4"/>
        <v>102.76459064327486</v>
      </c>
      <c r="H72" s="142">
        <f t="shared" si="5"/>
        <v>106.51694594457801</v>
      </c>
    </row>
    <row r="73" spans="1:8" ht="30.75" customHeight="1" x14ac:dyDescent="0.25">
      <c r="A73" s="2"/>
      <c r="B73" s="73">
        <v>325</v>
      </c>
      <c r="C73" s="73" t="s">
        <v>163</v>
      </c>
      <c r="D73" s="74">
        <v>0</v>
      </c>
      <c r="E73" s="74">
        <f>E74+E75</f>
        <v>1000</v>
      </c>
      <c r="F73" s="74">
        <f>F74+F75</f>
        <v>656.81</v>
      </c>
      <c r="G73" s="127">
        <f t="shared" si="4"/>
        <v>65.680999999999983</v>
      </c>
      <c r="H73" s="117"/>
    </row>
    <row r="74" spans="1:8" ht="24.75" customHeight="1" x14ac:dyDescent="0.25">
      <c r="A74" s="2"/>
      <c r="B74" s="2">
        <v>3251</v>
      </c>
      <c r="C74" s="2" t="s">
        <v>164</v>
      </c>
      <c r="D74" s="69">
        <v>0</v>
      </c>
      <c r="E74" s="13">
        <v>600</v>
      </c>
      <c r="F74" s="69">
        <v>353.59</v>
      </c>
      <c r="G74" s="141">
        <f t="shared" si="4"/>
        <v>58.931666666666658</v>
      </c>
      <c r="H74" s="121"/>
    </row>
    <row r="75" spans="1:8" ht="23.25" customHeight="1" x14ac:dyDescent="0.25">
      <c r="A75" s="2"/>
      <c r="B75" s="2">
        <v>3252</v>
      </c>
      <c r="C75" s="2" t="s">
        <v>163</v>
      </c>
      <c r="D75" s="69">
        <v>0</v>
      </c>
      <c r="E75" s="13">
        <v>400</v>
      </c>
      <c r="F75" s="69">
        <v>303.22000000000003</v>
      </c>
      <c r="G75" s="168">
        <f t="shared" si="4"/>
        <v>75.805000000000007</v>
      </c>
      <c r="H75" s="117"/>
    </row>
    <row r="76" spans="1:8" s="1" customFormat="1" ht="15" customHeight="1" x14ac:dyDescent="0.25">
      <c r="A76" s="73"/>
      <c r="B76" s="73">
        <v>329</v>
      </c>
      <c r="C76" s="73" t="s">
        <v>109</v>
      </c>
      <c r="D76" s="74">
        <f>D77+D78+D79+D80+D81+D83</f>
        <v>18500.719999999998</v>
      </c>
      <c r="E76" s="74">
        <f>E77+E78+E79+E80+E81+E83</f>
        <v>24500</v>
      </c>
      <c r="F76" s="74">
        <f>F77+F78+F79+F80+F81+F83+F82</f>
        <v>22471.940000000002</v>
      </c>
      <c r="G76" s="132">
        <f t="shared" si="4"/>
        <v>91.722204081632668</v>
      </c>
      <c r="H76" s="121">
        <f t="shared" si="5"/>
        <v>121.46521865094984</v>
      </c>
    </row>
    <row r="77" spans="1:8" ht="22.5" x14ac:dyDescent="0.25">
      <c r="A77" s="2"/>
      <c r="B77" s="2">
        <v>3291</v>
      </c>
      <c r="C77" s="8" t="s">
        <v>110</v>
      </c>
      <c r="D77" s="69">
        <v>9213</v>
      </c>
      <c r="E77" s="13">
        <v>9200</v>
      </c>
      <c r="F77" s="69">
        <v>9051.1</v>
      </c>
      <c r="G77" s="168">
        <f t="shared" si="4"/>
        <v>98.381521739130434</v>
      </c>
      <c r="H77" s="145">
        <f t="shared" si="5"/>
        <v>98.242700531857167</v>
      </c>
    </row>
    <row r="78" spans="1:8" ht="15" customHeight="1" x14ac:dyDescent="0.25">
      <c r="A78" s="2"/>
      <c r="B78" s="2">
        <v>3292</v>
      </c>
      <c r="C78" s="8" t="s">
        <v>111</v>
      </c>
      <c r="D78" s="69">
        <v>3795.92</v>
      </c>
      <c r="E78" s="13">
        <v>7400</v>
      </c>
      <c r="F78" s="69">
        <v>7352.55</v>
      </c>
      <c r="G78" s="141">
        <f t="shared" si="4"/>
        <v>99.358783783783792</v>
      </c>
      <c r="H78" s="142">
        <f t="shared" si="5"/>
        <v>193.69612636725748</v>
      </c>
    </row>
    <row r="79" spans="1:8" ht="15" customHeight="1" x14ac:dyDescent="0.25">
      <c r="A79" s="2"/>
      <c r="B79" s="2">
        <v>3293</v>
      </c>
      <c r="C79" s="8" t="s">
        <v>112</v>
      </c>
      <c r="D79" s="69">
        <v>1107.06</v>
      </c>
      <c r="E79" s="13">
        <v>2000</v>
      </c>
      <c r="F79" s="69">
        <v>460.09</v>
      </c>
      <c r="G79" s="168">
        <f t="shared" si="4"/>
        <v>23.0045</v>
      </c>
      <c r="H79" s="145">
        <f t="shared" si="5"/>
        <v>41.55962639784655</v>
      </c>
    </row>
    <row r="80" spans="1:8" ht="15" customHeight="1" x14ac:dyDescent="0.25">
      <c r="A80" s="2"/>
      <c r="B80" s="2">
        <v>3294</v>
      </c>
      <c r="C80" s="8" t="s">
        <v>113</v>
      </c>
      <c r="D80" s="69">
        <v>3874.98</v>
      </c>
      <c r="E80" s="13">
        <v>4000</v>
      </c>
      <c r="F80" s="69">
        <v>2692.13</v>
      </c>
      <c r="G80" s="141">
        <f t="shared" si="4"/>
        <v>67.303250000000006</v>
      </c>
      <c r="H80" s="142">
        <f t="shared" si="5"/>
        <v>69.474681159644703</v>
      </c>
    </row>
    <row r="81" spans="1:8" ht="15" customHeight="1" x14ac:dyDescent="0.25">
      <c r="A81" s="2"/>
      <c r="B81" s="2">
        <v>3295</v>
      </c>
      <c r="C81" s="2" t="s">
        <v>114</v>
      </c>
      <c r="D81" s="69">
        <v>509.76</v>
      </c>
      <c r="E81" s="13">
        <v>1100</v>
      </c>
      <c r="F81" s="69">
        <v>1316.07</v>
      </c>
      <c r="G81" s="168">
        <f t="shared" si="4"/>
        <v>119.64272727272727</v>
      </c>
      <c r="H81" s="145">
        <f t="shared" si="5"/>
        <v>258.17443502824858</v>
      </c>
    </row>
    <row r="82" spans="1:8" ht="15" customHeight="1" x14ac:dyDescent="0.25">
      <c r="A82" s="2"/>
      <c r="B82" s="2">
        <v>3296</v>
      </c>
      <c r="C82" s="2" t="s">
        <v>165</v>
      </c>
      <c r="D82" s="69">
        <v>0</v>
      </c>
      <c r="E82" s="13">
        <v>0</v>
      </c>
      <c r="F82" s="69">
        <v>1600</v>
      </c>
      <c r="G82" s="132"/>
      <c r="H82" s="121"/>
    </row>
    <row r="83" spans="1:8" ht="15" customHeight="1" x14ac:dyDescent="0.25">
      <c r="A83" s="2"/>
      <c r="B83" s="2">
        <v>3299</v>
      </c>
      <c r="C83" s="8" t="s">
        <v>109</v>
      </c>
      <c r="D83" s="69">
        <v>0</v>
      </c>
      <c r="E83" s="13">
        <v>800</v>
      </c>
      <c r="F83" s="69">
        <v>0</v>
      </c>
      <c r="G83" s="127"/>
      <c r="H83" s="117"/>
    </row>
    <row r="84" spans="1:8" x14ac:dyDescent="0.25">
      <c r="A84" s="87"/>
      <c r="B84" s="87" t="s">
        <v>33</v>
      </c>
      <c r="C84" s="87" t="s">
        <v>34</v>
      </c>
      <c r="D84" s="88">
        <f>D85</f>
        <v>1274.6500000000001</v>
      </c>
      <c r="E84" s="88">
        <f>E85</f>
        <v>2050</v>
      </c>
      <c r="F84" s="88">
        <f>F85</f>
        <v>1570.87</v>
      </c>
      <c r="G84" s="131">
        <f t="shared" si="4"/>
        <v>76.627804878048778</v>
      </c>
      <c r="H84" s="119">
        <f t="shared" si="5"/>
        <v>123.23932059781116</v>
      </c>
    </row>
    <row r="85" spans="1:8" s="1" customFormat="1" x14ac:dyDescent="0.25">
      <c r="A85" s="73"/>
      <c r="B85" s="73">
        <v>343</v>
      </c>
      <c r="C85" s="73" t="s">
        <v>116</v>
      </c>
      <c r="D85" s="74">
        <f>D86+D87+D88</f>
        <v>1274.6500000000001</v>
      </c>
      <c r="E85" s="74">
        <f>E86+E87+E88</f>
        <v>2050</v>
      </c>
      <c r="F85" s="74">
        <f>F86+F87+F88</f>
        <v>1570.87</v>
      </c>
      <c r="G85" s="127">
        <f t="shared" si="4"/>
        <v>76.627804878048778</v>
      </c>
      <c r="H85" s="117">
        <f t="shared" si="5"/>
        <v>123.23932059781116</v>
      </c>
    </row>
    <row r="86" spans="1:8" x14ac:dyDescent="0.25">
      <c r="A86" s="2"/>
      <c r="B86" s="2">
        <v>3431</v>
      </c>
      <c r="C86" s="8" t="s">
        <v>117</v>
      </c>
      <c r="D86" s="69">
        <v>1274.6500000000001</v>
      </c>
      <c r="E86" s="13">
        <v>2000</v>
      </c>
      <c r="F86" s="69">
        <v>1434.11</v>
      </c>
      <c r="G86" s="141">
        <f t="shared" si="4"/>
        <v>71.705500000000001</v>
      </c>
      <c r="H86" s="142">
        <f t="shared" si="5"/>
        <v>112.51010081198758</v>
      </c>
    </row>
    <row r="87" spans="1:8" hidden="1" x14ac:dyDescent="0.25">
      <c r="A87" s="2"/>
      <c r="B87" s="2">
        <v>3432</v>
      </c>
      <c r="C87" s="8" t="s">
        <v>141</v>
      </c>
      <c r="D87" s="69">
        <v>0</v>
      </c>
      <c r="E87" s="13">
        <v>50</v>
      </c>
      <c r="F87" s="69">
        <v>0</v>
      </c>
      <c r="G87" s="132">
        <f t="shared" ref="G87" si="6">F87/E87*100</f>
        <v>0</v>
      </c>
      <c r="H87" s="121" t="e">
        <f t="shared" ref="H87" si="7">F87/D87*100</f>
        <v>#DIV/0!</v>
      </c>
    </row>
    <row r="88" spans="1:8" ht="15" customHeight="1" x14ac:dyDescent="0.25">
      <c r="A88" s="2"/>
      <c r="B88" s="2">
        <v>3433</v>
      </c>
      <c r="C88" s="8" t="s">
        <v>118</v>
      </c>
      <c r="D88" s="69">
        <v>0</v>
      </c>
      <c r="E88" s="13">
        <v>0</v>
      </c>
      <c r="F88" s="69">
        <v>136.76</v>
      </c>
      <c r="G88" s="132"/>
      <c r="H88" s="121"/>
    </row>
    <row r="89" spans="1:8" ht="15" customHeight="1" x14ac:dyDescent="0.25">
      <c r="A89" s="3"/>
      <c r="B89" s="3" t="s">
        <v>12</v>
      </c>
      <c r="C89" s="3" t="s">
        <v>13</v>
      </c>
      <c r="D89" s="16">
        <f>D90+D93</f>
        <v>32457.18</v>
      </c>
      <c r="E89" s="16">
        <f>E90+E93</f>
        <v>29850</v>
      </c>
      <c r="F89" s="16">
        <f>F90+F93</f>
        <v>34251.89</v>
      </c>
      <c r="G89" s="134">
        <f t="shared" si="4"/>
        <v>114.74670016750419</v>
      </c>
      <c r="H89" s="129">
        <f t="shared" si="5"/>
        <v>105.52946990465593</v>
      </c>
    </row>
    <row r="90" spans="1:8" ht="15" customHeight="1" x14ac:dyDescent="0.25">
      <c r="A90" s="87"/>
      <c r="B90" s="87" t="s">
        <v>35</v>
      </c>
      <c r="C90" s="87" t="s">
        <v>36</v>
      </c>
      <c r="D90" s="88">
        <f t="shared" ref="D90:F91" si="8">D91</f>
        <v>0</v>
      </c>
      <c r="E90" s="88">
        <f t="shared" si="8"/>
        <v>4400</v>
      </c>
      <c r="F90" s="88">
        <f t="shared" si="8"/>
        <v>4344.38</v>
      </c>
      <c r="G90" s="131">
        <f t="shared" ref="G90:G92" si="9">F90/E90*100</f>
        <v>98.73590909090909</v>
      </c>
      <c r="H90" s="119"/>
    </row>
    <row r="91" spans="1:8" s="1" customFormat="1" ht="15" customHeight="1" x14ac:dyDescent="0.25">
      <c r="A91" s="73"/>
      <c r="B91" s="73">
        <v>412</v>
      </c>
      <c r="C91" s="73" t="s">
        <v>119</v>
      </c>
      <c r="D91" s="74">
        <f t="shared" si="8"/>
        <v>0</v>
      </c>
      <c r="E91" s="74">
        <f t="shared" si="8"/>
        <v>4400</v>
      </c>
      <c r="F91" s="74">
        <f t="shared" si="8"/>
        <v>4344.38</v>
      </c>
      <c r="G91" s="132">
        <f t="shared" si="9"/>
        <v>98.73590909090909</v>
      </c>
      <c r="H91" s="121"/>
    </row>
    <row r="92" spans="1:8" x14ac:dyDescent="0.25">
      <c r="A92" s="2"/>
      <c r="B92" s="2">
        <v>4123</v>
      </c>
      <c r="C92" s="8" t="s">
        <v>120</v>
      </c>
      <c r="D92" s="69">
        <v>0</v>
      </c>
      <c r="E92" s="13">
        <v>4400</v>
      </c>
      <c r="F92" s="69">
        <v>4344.38</v>
      </c>
      <c r="G92" s="141">
        <f t="shared" si="9"/>
        <v>98.73590909090909</v>
      </c>
      <c r="H92" s="121"/>
    </row>
    <row r="93" spans="1:8" ht="15" customHeight="1" x14ac:dyDescent="0.25">
      <c r="A93" s="87"/>
      <c r="B93" s="87" t="s">
        <v>37</v>
      </c>
      <c r="C93" s="87" t="s">
        <v>38</v>
      </c>
      <c r="D93" s="88">
        <f>D94</f>
        <v>32457.18</v>
      </c>
      <c r="E93" s="88">
        <f>E94</f>
        <v>25450</v>
      </c>
      <c r="F93" s="88">
        <f>F94+F101</f>
        <v>29907.51</v>
      </c>
      <c r="G93" s="131">
        <f t="shared" si="4"/>
        <v>117.51477406679764</v>
      </c>
      <c r="H93" s="119">
        <f t="shared" si="5"/>
        <v>92.144511630400416</v>
      </c>
    </row>
    <row r="94" spans="1:8" s="1" customFormat="1" x14ac:dyDescent="0.25">
      <c r="A94" s="73"/>
      <c r="B94" s="73">
        <v>422</v>
      </c>
      <c r="C94" s="73" t="s">
        <v>121</v>
      </c>
      <c r="D94" s="74">
        <f>D95+D96+D97+D98+D100</f>
        <v>32457.18</v>
      </c>
      <c r="E94" s="74">
        <f>E95+E96+E97+E98+E100</f>
        <v>25450</v>
      </c>
      <c r="F94" s="74">
        <f>F95+F96+F97+F98+F100</f>
        <v>28100.629999999997</v>
      </c>
      <c r="G94" s="127">
        <f t="shared" si="4"/>
        <v>110.41504911591356</v>
      </c>
      <c r="H94" s="117">
        <f t="shared" si="5"/>
        <v>86.577546170061595</v>
      </c>
    </row>
    <row r="95" spans="1:8" ht="15" customHeight="1" x14ac:dyDescent="0.25">
      <c r="A95" s="2"/>
      <c r="B95" s="2">
        <v>4221</v>
      </c>
      <c r="C95" s="8" t="s">
        <v>122</v>
      </c>
      <c r="D95" s="69">
        <v>17842.57</v>
      </c>
      <c r="E95" s="13">
        <v>16250</v>
      </c>
      <c r="F95" s="69">
        <v>18308.54</v>
      </c>
      <c r="G95" s="141">
        <f t="shared" si="4"/>
        <v>112.66793846153847</v>
      </c>
      <c r="H95" s="142">
        <f t="shared" si="5"/>
        <v>102.6115632445326</v>
      </c>
    </row>
    <row r="96" spans="1:8" hidden="1" x14ac:dyDescent="0.25">
      <c r="A96" s="2"/>
      <c r="B96" s="2">
        <v>4222</v>
      </c>
      <c r="C96" s="8" t="s">
        <v>123</v>
      </c>
      <c r="D96" s="69"/>
      <c r="E96" s="13"/>
      <c r="F96" s="69"/>
      <c r="G96" s="168" t="e">
        <f t="shared" si="4"/>
        <v>#DIV/0!</v>
      </c>
      <c r="H96" s="145" t="e">
        <f t="shared" si="5"/>
        <v>#DIV/0!</v>
      </c>
    </row>
    <row r="97" spans="1:8" ht="15" customHeight="1" x14ac:dyDescent="0.25">
      <c r="A97" s="2"/>
      <c r="B97" s="2">
        <v>4223</v>
      </c>
      <c r="C97" s="8" t="s">
        <v>124</v>
      </c>
      <c r="D97" s="70">
        <v>0</v>
      </c>
      <c r="E97" s="13">
        <v>5700</v>
      </c>
      <c r="F97" s="70">
        <v>5734.5</v>
      </c>
      <c r="G97" s="168">
        <f t="shared" si="4"/>
        <v>100.60526315789473</v>
      </c>
      <c r="H97" s="145"/>
    </row>
    <row r="98" spans="1:8" x14ac:dyDescent="0.25">
      <c r="A98" s="2"/>
      <c r="B98" s="2">
        <v>4224</v>
      </c>
      <c r="C98" s="8" t="s">
        <v>125</v>
      </c>
      <c r="D98" s="69">
        <v>11589.25</v>
      </c>
      <c r="E98" s="13">
        <v>0</v>
      </c>
      <c r="F98" s="69">
        <v>459.85</v>
      </c>
      <c r="G98" s="141"/>
      <c r="H98" s="142">
        <f t="shared" si="5"/>
        <v>3.9679012878313955</v>
      </c>
    </row>
    <row r="99" spans="1:8" ht="15" hidden="1" customHeight="1" x14ac:dyDescent="0.25">
      <c r="A99" s="2"/>
      <c r="B99" s="2">
        <v>4226</v>
      </c>
      <c r="C99" s="8" t="s">
        <v>126</v>
      </c>
      <c r="D99" s="70"/>
      <c r="E99" s="13"/>
      <c r="F99" s="70"/>
      <c r="G99" s="135" t="e">
        <f t="shared" si="4"/>
        <v>#DIV/0!</v>
      </c>
      <c r="H99" s="117" t="e">
        <f t="shared" si="5"/>
        <v>#DIV/0!</v>
      </c>
    </row>
    <row r="100" spans="1:8" ht="15" customHeight="1" x14ac:dyDescent="0.25">
      <c r="A100" s="2"/>
      <c r="B100" s="2">
        <v>4227</v>
      </c>
      <c r="C100" s="8" t="s">
        <v>127</v>
      </c>
      <c r="D100" s="70">
        <v>3025.36</v>
      </c>
      <c r="E100" s="13">
        <v>3500</v>
      </c>
      <c r="F100" s="70">
        <v>3597.74</v>
      </c>
      <c r="G100" s="169">
        <f t="shared" si="4"/>
        <v>102.79257142857143</v>
      </c>
      <c r="H100" s="170">
        <f t="shared" si="5"/>
        <v>118.91940132744531</v>
      </c>
    </row>
    <row r="101" spans="1:8" x14ac:dyDescent="0.25">
      <c r="B101" s="73">
        <v>426</v>
      </c>
      <c r="C101" s="73" t="s">
        <v>175</v>
      </c>
      <c r="D101" s="74"/>
      <c r="E101" s="74">
        <f>E102+E103+E104+E105+E107</f>
        <v>0</v>
      </c>
      <c r="F101" s="74">
        <f>F102+F103+F104+F105+F107</f>
        <v>1806.88</v>
      </c>
      <c r="G101" s="127"/>
      <c r="H101" s="117"/>
    </row>
    <row r="102" spans="1:8" x14ac:dyDescent="0.25">
      <c r="B102" s="2">
        <v>4262</v>
      </c>
      <c r="C102" s="2" t="s">
        <v>176</v>
      </c>
      <c r="D102" s="69">
        <v>0</v>
      </c>
      <c r="E102" s="13">
        <v>0</v>
      </c>
      <c r="F102" s="69">
        <v>1806.88</v>
      </c>
      <c r="G102" s="132"/>
      <c r="H102" s="121"/>
    </row>
  </sheetData>
  <mergeCells count="5">
    <mergeCell ref="A37:F37"/>
    <mergeCell ref="A5:F5"/>
    <mergeCell ref="A4:F4"/>
    <mergeCell ref="A3:F3"/>
    <mergeCell ref="A6:F6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96"/>
  <sheetViews>
    <sheetView topLeftCell="B39" zoomScaleNormal="100" workbookViewId="0">
      <selection activeCell="N51" sqref="N51"/>
    </sheetView>
  </sheetViews>
  <sheetFormatPr defaultRowHeight="15" x14ac:dyDescent="0.25"/>
  <cols>
    <col min="1" max="1" width="8.140625" hidden="1" customWidth="1"/>
    <col min="2" max="2" width="9.28515625" customWidth="1"/>
    <col min="3" max="3" width="35.42578125" customWidth="1"/>
    <col min="4" max="4" width="11.42578125" customWidth="1"/>
    <col min="5" max="5" width="11.5703125" customWidth="1"/>
    <col min="6" max="6" width="11.5703125" style="67" customWidth="1"/>
    <col min="7" max="7" width="8.42578125" customWidth="1"/>
    <col min="8" max="8" width="8.7109375" customWidth="1"/>
  </cols>
  <sheetData>
    <row r="1" spans="1:8" x14ac:dyDescent="0.25">
      <c r="A1" s="47"/>
      <c r="B1" s="47" t="s">
        <v>139</v>
      </c>
      <c r="C1" s="43"/>
      <c r="D1" s="44"/>
      <c r="E1" s="44"/>
      <c r="F1" s="66"/>
    </row>
    <row r="2" spans="1:8" x14ac:dyDescent="0.25">
      <c r="A2" s="83"/>
      <c r="B2" s="83" t="s">
        <v>140</v>
      </c>
      <c r="C2" s="44"/>
      <c r="D2" s="44"/>
      <c r="E2" s="44"/>
      <c r="F2" s="66"/>
    </row>
    <row r="3" spans="1:8" x14ac:dyDescent="0.25">
      <c r="A3" s="173" t="s">
        <v>171</v>
      </c>
      <c r="B3" s="173"/>
      <c r="C3" s="173"/>
      <c r="D3" s="173"/>
      <c r="E3" s="173"/>
      <c r="F3" s="173"/>
    </row>
    <row r="4" spans="1:8" x14ac:dyDescent="0.25">
      <c r="A4" s="174"/>
      <c r="B4" s="174"/>
      <c r="C4" s="174"/>
    </row>
    <row r="5" spans="1:8" x14ac:dyDescent="0.25">
      <c r="A5" s="172" t="s">
        <v>128</v>
      </c>
      <c r="B5" s="172"/>
      <c r="C5" s="172"/>
      <c r="D5" s="172"/>
      <c r="E5" s="172"/>
      <c r="F5" s="172"/>
    </row>
    <row r="6" spans="1:8" x14ac:dyDescent="0.25">
      <c r="A6" s="56"/>
      <c r="B6" s="56"/>
      <c r="C6" s="56"/>
      <c r="D6" s="57"/>
      <c r="E6" s="58"/>
      <c r="F6" s="68"/>
    </row>
    <row r="7" spans="1:8" x14ac:dyDescent="0.25">
      <c r="A7" s="172" t="s">
        <v>65</v>
      </c>
      <c r="B7" s="172"/>
      <c r="C7" s="172"/>
      <c r="D7" s="172"/>
      <c r="E7" s="172"/>
      <c r="F7" s="172"/>
    </row>
    <row r="8" spans="1:8" x14ac:dyDescent="0.25">
      <c r="A8" s="56"/>
      <c r="B8" s="56"/>
      <c r="C8" s="56"/>
      <c r="D8" s="57"/>
      <c r="E8" s="58"/>
      <c r="F8" s="68"/>
    </row>
    <row r="9" spans="1:8" x14ac:dyDescent="0.25">
      <c r="A9" s="172" t="s">
        <v>66</v>
      </c>
      <c r="B9" s="172"/>
      <c r="C9" s="172"/>
      <c r="D9" s="172"/>
      <c r="E9" s="172"/>
      <c r="F9" s="172"/>
    </row>
    <row r="11" spans="1:8" ht="22.5" x14ac:dyDescent="0.25">
      <c r="A11" s="85" t="s">
        <v>0</v>
      </c>
      <c r="B11" s="85" t="s">
        <v>1</v>
      </c>
      <c r="C11" s="85" t="s">
        <v>2</v>
      </c>
      <c r="D11" s="86" t="s">
        <v>173</v>
      </c>
      <c r="E11" s="85" t="s">
        <v>162</v>
      </c>
      <c r="F11" s="86" t="s">
        <v>172</v>
      </c>
      <c r="G11" s="85" t="s">
        <v>166</v>
      </c>
      <c r="H11" s="112" t="s">
        <v>166</v>
      </c>
    </row>
    <row r="12" spans="1:8" x14ac:dyDescent="0.25">
      <c r="A12" s="85"/>
      <c r="B12" s="108">
        <v>1</v>
      </c>
      <c r="C12" s="108">
        <v>2</v>
      </c>
      <c r="D12" s="108">
        <v>3</v>
      </c>
      <c r="E12" s="108">
        <v>4</v>
      </c>
      <c r="F12" s="108">
        <v>5</v>
      </c>
      <c r="G12" s="137" t="s">
        <v>167</v>
      </c>
      <c r="H12" s="138" t="s">
        <v>168</v>
      </c>
    </row>
    <row r="13" spans="1:8" x14ac:dyDescent="0.25">
      <c r="A13" s="23"/>
      <c r="B13" s="23"/>
      <c r="C13" s="23" t="s">
        <v>3</v>
      </c>
      <c r="D13" s="24">
        <f>D14+D19+D25+D39+D44</f>
        <v>1588363.76</v>
      </c>
      <c r="E13" s="24">
        <f>E14+E19+E25+E39</f>
        <v>1788200</v>
      </c>
      <c r="F13" s="24">
        <f>F14+F19+F25+F39+F44</f>
        <v>1830884.06</v>
      </c>
      <c r="G13" s="114">
        <f>F13/E13*100</f>
        <v>102.38698467732917</v>
      </c>
      <c r="H13" s="110">
        <f>F13/D13*100</f>
        <v>115.26856165491965</v>
      </c>
    </row>
    <row r="14" spans="1:8" ht="22.5" x14ac:dyDescent="0.25">
      <c r="A14" s="3"/>
      <c r="B14" s="3" t="s">
        <v>142</v>
      </c>
      <c r="C14" s="3" t="s">
        <v>143</v>
      </c>
      <c r="D14" s="16">
        <f t="shared" ref="D14:F17" si="0">D15</f>
        <v>403724.18</v>
      </c>
      <c r="E14" s="16">
        <f t="shared" si="0"/>
        <v>473200</v>
      </c>
      <c r="F14" s="16">
        <f t="shared" si="0"/>
        <v>467703.14</v>
      </c>
      <c r="G14" s="115">
        <f t="shared" ref="G14:G43" si="1">F14/E14*100</f>
        <v>98.838364327979704</v>
      </c>
      <c r="H14" s="116">
        <f t="shared" ref="H14:H49" si="2">F14/D14*100</f>
        <v>115.84719547885392</v>
      </c>
    </row>
    <row r="15" spans="1:8" x14ac:dyDescent="0.25">
      <c r="A15" s="3"/>
      <c r="B15" s="3" t="s">
        <v>4</v>
      </c>
      <c r="C15" s="3" t="s">
        <v>5</v>
      </c>
      <c r="D15" s="16">
        <f t="shared" si="0"/>
        <v>403724.18</v>
      </c>
      <c r="E15" s="16">
        <f t="shared" si="0"/>
        <v>473200</v>
      </c>
      <c r="F15" s="16">
        <f t="shared" si="0"/>
        <v>467703.14</v>
      </c>
      <c r="G15" s="129">
        <f t="shared" si="1"/>
        <v>98.838364327979704</v>
      </c>
      <c r="H15" s="136">
        <f t="shared" si="2"/>
        <v>115.84719547885392</v>
      </c>
    </row>
    <row r="16" spans="1:8" ht="22.5" x14ac:dyDescent="0.25">
      <c r="A16" s="4"/>
      <c r="B16" s="90" t="s">
        <v>24</v>
      </c>
      <c r="C16" s="87" t="s">
        <v>25</v>
      </c>
      <c r="D16" s="88">
        <f t="shared" si="0"/>
        <v>403724.18</v>
      </c>
      <c r="E16" s="88">
        <f t="shared" si="0"/>
        <v>473200</v>
      </c>
      <c r="F16" s="88">
        <f t="shared" si="0"/>
        <v>467703.14</v>
      </c>
      <c r="G16" s="123">
        <f t="shared" si="1"/>
        <v>98.838364327979704</v>
      </c>
      <c r="H16" s="124">
        <f t="shared" si="2"/>
        <v>115.84719547885392</v>
      </c>
    </row>
    <row r="17" spans="1:8" ht="33.75" x14ac:dyDescent="0.25">
      <c r="A17" s="73"/>
      <c r="B17" s="73">
        <v>671</v>
      </c>
      <c r="C17" s="73" t="s">
        <v>144</v>
      </c>
      <c r="D17" s="74">
        <f t="shared" si="0"/>
        <v>403724.18</v>
      </c>
      <c r="E17" s="74">
        <f t="shared" si="0"/>
        <v>473200</v>
      </c>
      <c r="F17" s="74">
        <f t="shared" si="0"/>
        <v>467703.14</v>
      </c>
      <c r="G17" s="121">
        <f t="shared" si="1"/>
        <v>98.838364327979704</v>
      </c>
      <c r="H17" s="122">
        <f t="shared" si="2"/>
        <v>115.84719547885392</v>
      </c>
    </row>
    <row r="18" spans="1:8" ht="22.5" x14ac:dyDescent="0.25">
      <c r="A18" s="2"/>
      <c r="B18" s="2">
        <v>6711</v>
      </c>
      <c r="C18" s="8" t="s">
        <v>145</v>
      </c>
      <c r="D18" s="69">
        <v>403724.18</v>
      </c>
      <c r="E18" s="13">
        <v>473200</v>
      </c>
      <c r="F18" s="69">
        <v>467703.14</v>
      </c>
      <c r="G18" s="145">
        <f t="shared" si="1"/>
        <v>98.838364327979704</v>
      </c>
      <c r="H18" s="146">
        <f t="shared" si="2"/>
        <v>115.84719547885392</v>
      </c>
    </row>
    <row r="19" spans="1:8" x14ac:dyDescent="0.25">
      <c r="A19" s="2"/>
      <c r="B19" s="3" t="s">
        <v>146</v>
      </c>
      <c r="C19" s="3" t="s">
        <v>131</v>
      </c>
      <c r="D19" s="93">
        <f t="shared" ref="D19:F21" si="3">D20</f>
        <v>49869.5</v>
      </c>
      <c r="E19" s="92">
        <f t="shared" si="3"/>
        <v>50000</v>
      </c>
      <c r="F19" s="93">
        <f t="shared" si="3"/>
        <v>49713</v>
      </c>
      <c r="G19" s="129">
        <f t="shared" si="1"/>
        <v>99.426000000000002</v>
      </c>
      <c r="H19" s="136">
        <f t="shared" si="2"/>
        <v>99.686180932233128</v>
      </c>
    </row>
    <row r="20" spans="1:8" x14ac:dyDescent="0.25">
      <c r="A20" s="2"/>
      <c r="B20" s="3" t="s">
        <v>4</v>
      </c>
      <c r="C20" s="3" t="s">
        <v>5</v>
      </c>
      <c r="D20" s="93">
        <f t="shared" si="3"/>
        <v>49869.5</v>
      </c>
      <c r="E20" s="92">
        <f t="shared" si="3"/>
        <v>50000</v>
      </c>
      <c r="F20" s="93">
        <f t="shared" si="3"/>
        <v>49713</v>
      </c>
      <c r="G20" s="115">
        <f t="shared" si="1"/>
        <v>99.426000000000002</v>
      </c>
      <c r="H20" s="116">
        <f t="shared" si="2"/>
        <v>99.686180932233128</v>
      </c>
    </row>
    <row r="21" spans="1:8" ht="22.5" x14ac:dyDescent="0.25">
      <c r="A21" s="4"/>
      <c r="B21" s="90" t="s">
        <v>24</v>
      </c>
      <c r="C21" s="87" t="s">
        <v>25</v>
      </c>
      <c r="D21" s="88">
        <f t="shared" si="3"/>
        <v>49869.5</v>
      </c>
      <c r="E21" s="88">
        <f t="shared" si="3"/>
        <v>50000</v>
      </c>
      <c r="F21" s="88">
        <f t="shared" si="3"/>
        <v>49713</v>
      </c>
      <c r="G21" s="119">
        <f t="shared" si="1"/>
        <v>99.426000000000002</v>
      </c>
      <c r="H21" s="120">
        <f t="shared" si="2"/>
        <v>99.686180932233128</v>
      </c>
    </row>
    <row r="22" spans="1:8" ht="33.75" x14ac:dyDescent="0.25">
      <c r="A22" s="73"/>
      <c r="B22" s="73">
        <v>671</v>
      </c>
      <c r="C22" s="73" t="s">
        <v>144</v>
      </c>
      <c r="D22" s="74">
        <f>D23+D24</f>
        <v>49869.5</v>
      </c>
      <c r="E22" s="74">
        <f>E23+E24</f>
        <v>50000</v>
      </c>
      <c r="F22" s="74">
        <f>F23+F24</f>
        <v>49713</v>
      </c>
      <c r="G22" s="117">
        <f t="shared" si="1"/>
        <v>99.426000000000002</v>
      </c>
      <c r="H22" s="118">
        <f t="shared" si="2"/>
        <v>99.686180932233128</v>
      </c>
    </row>
    <row r="23" spans="1:8" ht="22.5" x14ac:dyDescent="0.25">
      <c r="A23" s="2"/>
      <c r="B23" s="2">
        <v>6711</v>
      </c>
      <c r="C23" s="8" t="s">
        <v>145</v>
      </c>
      <c r="D23" s="69">
        <v>32500</v>
      </c>
      <c r="E23" s="13">
        <v>25550</v>
      </c>
      <c r="F23" s="69">
        <v>25462.5</v>
      </c>
      <c r="G23" s="142">
        <f t="shared" si="1"/>
        <v>99.657534246575338</v>
      </c>
      <c r="H23" s="149">
        <f t="shared" si="2"/>
        <v>78.34615384615384</v>
      </c>
    </row>
    <row r="24" spans="1:8" ht="22.5" x14ac:dyDescent="0.25">
      <c r="A24" s="2"/>
      <c r="B24" s="2">
        <v>6712</v>
      </c>
      <c r="C24" s="8" t="s">
        <v>147</v>
      </c>
      <c r="D24" s="69">
        <v>17369.5</v>
      </c>
      <c r="E24" s="13">
        <v>24450</v>
      </c>
      <c r="F24" s="69">
        <v>24250.5</v>
      </c>
      <c r="G24" s="145">
        <f t="shared" si="1"/>
        <v>99.184049079754601</v>
      </c>
      <c r="H24" s="146"/>
    </row>
    <row r="25" spans="1:8" x14ac:dyDescent="0.25">
      <c r="A25" s="3"/>
      <c r="B25" s="3" t="s">
        <v>148</v>
      </c>
      <c r="C25" s="3" t="s">
        <v>19</v>
      </c>
      <c r="D25" s="16">
        <f>D26</f>
        <v>18636.18</v>
      </c>
      <c r="E25" s="16">
        <f>E26</f>
        <v>15000</v>
      </c>
      <c r="F25" s="16">
        <f>F26</f>
        <v>15144.289999999999</v>
      </c>
      <c r="G25" s="129">
        <f t="shared" si="1"/>
        <v>100.96193333333332</v>
      </c>
      <c r="H25" s="136">
        <f t="shared" si="2"/>
        <v>81.262844638761806</v>
      </c>
    </row>
    <row r="26" spans="1:8" x14ac:dyDescent="0.25">
      <c r="A26" s="3"/>
      <c r="B26" s="3" t="s">
        <v>4</v>
      </c>
      <c r="C26" s="3" t="s">
        <v>5</v>
      </c>
      <c r="D26" s="16">
        <f>D33+D36+D30+D27</f>
        <v>18636.18</v>
      </c>
      <c r="E26" s="16">
        <f>E33+E36+E30</f>
        <v>15000</v>
      </c>
      <c r="F26" s="16">
        <f>F33+F36+F30+F27</f>
        <v>15144.289999999999</v>
      </c>
      <c r="G26" s="129">
        <f t="shared" si="1"/>
        <v>100.96193333333332</v>
      </c>
      <c r="H26" s="136">
        <f t="shared" si="2"/>
        <v>81.262844638761806</v>
      </c>
    </row>
    <row r="27" spans="1:8" x14ac:dyDescent="0.25">
      <c r="A27" s="3"/>
      <c r="B27" s="90" t="s">
        <v>17</v>
      </c>
      <c r="C27" s="87" t="s">
        <v>18</v>
      </c>
      <c r="D27" s="88">
        <f>D28</f>
        <v>6.51</v>
      </c>
      <c r="E27" s="88">
        <f>E28</f>
        <v>0</v>
      </c>
      <c r="F27" s="88">
        <f>F28</f>
        <v>7.72</v>
      </c>
      <c r="G27" s="123"/>
      <c r="H27" s="171">
        <f t="shared" si="2"/>
        <v>118.58678955453148</v>
      </c>
    </row>
    <row r="28" spans="1:8" x14ac:dyDescent="0.25">
      <c r="A28" s="3"/>
      <c r="B28" s="73">
        <v>641</v>
      </c>
      <c r="C28" s="73" t="s">
        <v>74</v>
      </c>
      <c r="D28" s="74">
        <f>D29</f>
        <v>6.51</v>
      </c>
      <c r="E28" s="74">
        <v>0</v>
      </c>
      <c r="F28" s="74">
        <f>F29</f>
        <v>7.72</v>
      </c>
      <c r="G28" s="121"/>
      <c r="H28" s="149">
        <f t="shared" si="2"/>
        <v>118.58678955453148</v>
      </c>
    </row>
    <row r="29" spans="1:8" ht="22.5" x14ac:dyDescent="0.25">
      <c r="A29" s="3"/>
      <c r="B29" s="8">
        <v>6413</v>
      </c>
      <c r="C29" s="8" t="s">
        <v>75</v>
      </c>
      <c r="D29" s="18">
        <v>6.51</v>
      </c>
      <c r="E29" s="18">
        <v>0</v>
      </c>
      <c r="F29" s="18">
        <v>7.72</v>
      </c>
      <c r="G29" s="117"/>
      <c r="H29" s="146">
        <f t="shared" si="2"/>
        <v>118.58678955453148</v>
      </c>
    </row>
    <row r="30" spans="1:8" ht="22.5" x14ac:dyDescent="0.25">
      <c r="A30" s="3"/>
      <c r="B30" s="90" t="s">
        <v>20</v>
      </c>
      <c r="C30" s="87" t="s">
        <v>151</v>
      </c>
      <c r="D30" s="88">
        <f t="shared" ref="D30:F31" si="4">D31</f>
        <v>962.75</v>
      </c>
      <c r="E30" s="88">
        <f t="shared" si="4"/>
        <v>500</v>
      </c>
      <c r="F30" s="88">
        <f t="shared" si="4"/>
        <v>499</v>
      </c>
      <c r="G30" s="119"/>
      <c r="H30" s="120">
        <f t="shared" si="2"/>
        <v>51.830693326408728</v>
      </c>
    </row>
    <row r="31" spans="1:8" x14ac:dyDescent="0.25">
      <c r="A31" s="3"/>
      <c r="B31" s="73">
        <v>652</v>
      </c>
      <c r="C31" s="73" t="s">
        <v>76</v>
      </c>
      <c r="D31" s="74">
        <f t="shared" si="4"/>
        <v>962.75</v>
      </c>
      <c r="E31" s="74">
        <f t="shared" si="4"/>
        <v>500</v>
      </c>
      <c r="F31" s="74">
        <f t="shared" si="4"/>
        <v>499</v>
      </c>
      <c r="G31" s="117"/>
      <c r="H31" s="118">
        <f t="shared" si="2"/>
        <v>51.830693326408728</v>
      </c>
    </row>
    <row r="32" spans="1:8" x14ac:dyDescent="0.25">
      <c r="A32" s="3"/>
      <c r="B32" s="8">
        <v>6526</v>
      </c>
      <c r="C32" s="8" t="s">
        <v>77</v>
      </c>
      <c r="D32" s="18">
        <v>962.75</v>
      </c>
      <c r="E32" s="18">
        <v>500</v>
      </c>
      <c r="F32" s="18">
        <v>499</v>
      </c>
      <c r="G32" s="121"/>
      <c r="H32" s="149">
        <f t="shared" si="2"/>
        <v>51.830693326408728</v>
      </c>
    </row>
    <row r="33" spans="1:8" ht="22.5" x14ac:dyDescent="0.25">
      <c r="A33" s="4"/>
      <c r="B33" s="90" t="s">
        <v>22</v>
      </c>
      <c r="C33" s="87" t="s">
        <v>149</v>
      </c>
      <c r="D33" s="88">
        <f t="shared" ref="D33:F34" si="5">D34</f>
        <v>17664.02</v>
      </c>
      <c r="E33" s="88">
        <f t="shared" si="5"/>
        <v>14400</v>
      </c>
      <c r="F33" s="88">
        <f t="shared" si="5"/>
        <v>14637.57</v>
      </c>
      <c r="G33" s="123">
        <f t="shared" si="1"/>
        <v>101.64979166666666</v>
      </c>
      <c r="H33" s="124">
        <f t="shared" si="2"/>
        <v>82.866584163740754</v>
      </c>
    </row>
    <row r="34" spans="1:8" ht="22.5" x14ac:dyDescent="0.25">
      <c r="A34" s="73"/>
      <c r="B34" s="73">
        <v>661</v>
      </c>
      <c r="C34" s="73" t="s">
        <v>78</v>
      </c>
      <c r="D34" s="74">
        <f t="shared" si="5"/>
        <v>17664.02</v>
      </c>
      <c r="E34" s="74">
        <f t="shared" si="5"/>
        <v>14400</v>
      </c>
      <c r="F34" s="74">
        <f t="shared" si="5"/>
        <v>14637.57</v>
      </c>
      <c r="G34" s="121">
        <f t="shared" si="1"/>
        <v>101.64979166666666</v>
      </c>
      <c r="H34" s="122">
        <f t="shared" si="2"/>
        <v>82.866584163740754</v>
      </c>
    </row>
    <row r="35" spans="1:8" x14ac:dyDescent="0.25">
      <c r="A35" s="2"/>
      <c r="B35" s="2">
        <v>6615</v>
      </c>
      <c r="C35" s="8" t="s">
        <v>80</v>
      </c>
      <c r="D35" s="69">
        <v>17664.02</v>
      </c>
      <c r="E35" s="13">
        <v>14400</v>
      </c>
      <c r="F35" s="69">
        <v>14637.57</v>
      </c>
      <c r="G35" s="145">
        <f t="shared" si="1"/>
        <v>101.64979166666666</v>
      </c>
      <c r="H35" s="146">
        <f t="shared" si="2"/>
        <v>82.866584163740754</v>
      </c>
    </row>
    <row r="36" spans="1:8" x14ac:dyDescent="0.25">
      <c r="A36" s="2"/>
      <c r="B36" s="90" t="s">
        <v>26</v>
      </c>
      <c r="C36" s="87" t="s">
        <v>27</v>
      </c>
      <c r="D36" s="95">
        <f t="shared" ref="D36:F37" si="6">D37</f>
        <v>2.9</v>
      </c>
      <c r="E36" s="94">
        <f t="shared" si="6"/>
        <v>100</v>
      </c>
      <c r="F36" s="95">
        <f t="shared" si="6"/>
        <v>0</v>
      </c>
      <c r="G36" s="119">
        <f t="shared" si="1"/>
        <v>0</v>
      </c>
      <c r="H36" s="120"/>
    </row>
    <row r="37" spans="1:8" x14ac:dyDescent="0.25">
      <c r="A37" s="2"/>
      <c r="B37" s="73">
        <v>683</v>
      </c>
      <c r="C37" s="73" t="s">
        <v>82</v>
      </c>
      <c r="D37" s="75">
        <f t="shared" si="6"/>
        <v>2.9</v>
      </c>
      <c r="E37" s="74">
        <f t="shared" si="6"/>
        <v>100</v>
      </c>
      <c r="F37" s="75">
        <f t="shared" si="6"/>
        <v>0</v>
      </c>
      <c r="G37" s="117">
        <f t="shared" si="1"/>
        <v>0</v>
      </c>
      <c r="H37" s="118"/>
    </row>
    <row r="38" spans="1:8" x14ac:dyDescent="0.25">
      <c r="A38" s="2"/>
      <c r="B38" s="2">
        <v>6831</v>
      </c>
      <c r="C38" s="8" t="s">
        <v>82</v>
      </c>
      <c r="D38" s="69">
        <v>2.9</v>
      </c>
      <c r="E38" s="13">
        <v>100</v>
      </c>
      <c r="F38" s="69">
        <v>0</v>
      </c>
      <c r="G38" s="142">
        <f t="shared" si="1"/>
        <v>0</v>
      </c>
      <c r="H38" s="122"/>
    </row>
    <row r="39" spans="1:8" x14ac:dyDescent="0.25">
      <c r="A39" s="2"/>
      <c r="B39" s="3" t="s">
        <v>150</v>
      </c>
      <c r="C39" s="3" t="s">
        <v>129</v>
      </c>
      <c r="D39" s="16">
        <f t="shared" ref="D39:F42" si="7">D40</f>
        <v>1100932.79</v>
      </c>
      <c r="E39" s="16">
        <f t="shared" si="7"/>
        <v>1250000</v>
      </c>
      <c r="F39" s="16">
        <f t="shared" si="7"/>
        <v>1298323.6299999999</v>
      </c>
      <c r="G39" s="115">
        <f t="shared" si="1"/>
        <v>103.86589039999998</v>
      </c>
      <c r="H39" s="116">
        <f t="shared" si="2"/>
        <v>117.92941783485256</v>
      </c>
    </row>
    <row r="40" spans="1:8" x14ac:dyDescent="0.25">
      <c r="A40" s="2"/>
      <c r="B40" s="3" t="s">
        <v>4</v>
      </c>
      <c r="C40" s="3" t="s">
        <v>5</v>
      </c>
      <c r="D40" s="16">
        <f t="shared" si="7"/>
        <v>1100932.79</v>
      </c>
      <c r="E40" s="16">
        <f t="shared" si="7"/>
        <v>1250000</v>
      </c>
      <c r="F40" s="16">
        <f t="shared" si="7"/>
        <v>1298323.6299999999</v>
      </c>
      <c r="G40" s="129">
        <f t="shared" si="1"/>
        <v>103.86589039999998</v>
      </c>
      <c r="H40" s="136">
        <f t="shared" si="2"/>
        <v>117.92941783485256</v>
      </c>
    </row>
    <row r="41" spans="1:8" ht="22.5" x14ac:dyDescent="0.25">
      <c r="A41" s="4"/>
      <c r="B41" s="87" t="s">
        <v>24</v>
      </c>
      <c r="C41" s="87" t="s">
        <v>25</v>
      </c>
      <c r="D41" s="88">
        <f t="shared" si="7"/>
        <v>1100932.79</v>
      </c>
      <c r="E41" s="88">
        <f t="shared" si="7"/>
        <v>1250000</v>
      </c>
      <c r="F41" s="88">
        <f t="shared" si="7"/>
        <v>1298323.6299999999</v>
      </c>
      <c r="G41" s="123">
        <f t="shared" si="1"/>
        <v>103.86589039999998</v>
      </c>
      <c r="H41" s="124">
        <f t="shared" si="2"/>
        <v>117.92941783485256</v>
      </c>
    </row>
    <row r="42" spans="1:8" ht="22.5" x14ac:dyDescent="0.25">
      <c r="A42" s="73"/>
      <c r="B42" s="73">
        <v>673</v>
      </c>
      <c r="C42" s="73" t="s">
        <v>81</v>
      </c>
      <c r="D42" s="74">
        <f t="shared" si="7"/>
        <v>1100932.79</v>
      </c>
      <c r="E42" s="74">
        <f t="shared" si="7"/>
        <v>1250000</v>
      </c>
      <c r="F42" s="74">
        <f t="shared" si="7"/>
        <v>1298323.6299999999</v>
      </c>
      <c r="G42" s="121">
        <f t="shared" si="1"/>
        <v>103.86589039999998</v>
      </c>
      <c r="H42" s="122">
        <f t="shared" si="2"/>
        <v>117.92941783485256</v>
      </c>
    </row>
    <row r="43" spans="1:8" x14ac:dyDescent="0.25">
      <c r="A43" s="2"/>
      <c r="B43" s="2">
        <v>6731</v>
      </c>
      <c r="C43" s="8" t="s">
        <v>81</v>
      </c>
      <c r="D43" s="69">
        <v>1100932.79</v>
      </c>
      <c r="E43" s="13">
        <v>1250000</v>
      </c>
      <c r="F43" s="69">
        <v>1298323.6299999999</v>
      </c>
      <c r="G43" s="145">
        <f t="shared" si="1"/>
        <v>103.86589039999998</v>
      </c>
      <c r="H43" s="146">
        <f t="shared" si="2"/>
        <v>117.92941783485256</v>
      </c>
    </row>
    <row r="44" spans="1:8" x14ac:dyDescent="0.25">
      <c r="A44" s="3"/>
      <c r="B44" s="3" t="s">
        <v>159</v>
      </c>
      <c r="C44" s="3" t="s">
        <v>160</v>
      </c>
      <c r="D44" s="16">
        <f t="shared" ref="D44:F47" si="8">D45</f>
        <v>15201.11</v>
      </c>
      <c r="E44" s="16">
        <f t="shared" si="8"/>
        <v>0</v>
      </c>
      <c r="F44" s="16">
        <f t="shared" si="8"/>
        <v>0</v>
      </c>
      <c r="G44" s="129"/>
      <c r="H44" s="136">
        <f t="shared" si="2"/>
        <v>0</v>
      </c>
    </row>
    <row r="45" spans="1:8" x14ac:dyDescent="0.25">
      <c r="A45" s="3"/>
      <c r="B45" s="3" t="s">
        <v>4</v>
      </c>
      <c r="C45" s="3" t="s">
        <v>5</v>
      </c>
      <c r="D45" s="16">
        <f t="shared" si="8"/>
        <v>15201.11</v>
      </c>
      <c r="E45" s="16">
        <f t="shared" si="8"/>
        <v>0</v>
      </c>
      <c r="F45" s="16">
        <f t="shared" si="8"/>
        <v>0</v>
      </c>
      <c r="G45" s="115"/>
      <c r="H45" s="116">
        <f t="shared" si="2"/>
        <v>0</v>
      </c>
    </row>
    <row r="46" spans="1:8" ht="22.5" x14ac:dyDescent="0.25">
      <c r="A46" s="4"/>
      <c r="B46" s="90" t="s">
        <v>22</v>
      </c>
      <c r="C46" s="87" t="s">
        <v>149</v>
      </c>
      <c r="D46" s="88">
        <f t="shared" si="8"/>
        <v>15201.11</v>
      </c>
      <c r="E46" s="88">
        <f t="shared" si="8"/>
        <v>0</v>
      </c>
      <c r="F46" s="88">
        <f t="shared" si="8"/>
        <v>0</v>
      </c>
      <c r="G46" s="119"/>
      <c r="H46" s="120">
        <f t="shared" si="2"/>
        <v>0</v>
      </c>
    </row>
    <row r="47" spans="1:8" s="1" customFormat="1" ht="22.5" x14ac:dyDescent="0.25">
      <c r="A47" s="73"/>
      <c r="B47" s="73">
        <v>663</v>
      </c>
      <c r="C47" s="73" t="s">
        <v>161</v>
      </c>
      <c r="D47" s="74">
        <f>D48+D49</f>
        <v>15201.11</v>
      </c>
      <c r="E47" s="74">
        <f t="shared" si="8"/>
        <v>0</v>
      </c>
      <c r="F47" s="74">
        <f>F48+F49</f>
        <v>0</v>
      </c>
      <c r="G47" s="117"/>
      <c r="H47" s="118">
        <f t="shared" si="2"/>
        <v>0</v>
      </c>
    </row>
    <row r="48" spans="1:8" x14ac:dyDescent="0.25">
      <c r="A48" s="2"/>
      <c r="B48" s="2">
        <v>6631</v>
      </c>
      <c r="C48" s="2" t="s">
        <v>157</v>
      </c>
      <c r="D48" s="69">
        <v>14430</v>
      </c>
      <c r="E48" s="13">
        <v>0</v>
      </c>
      <c r="F48" s="69">
        <v>0</v>
      </c>
      <c r="G48" s="121"/>
      <c r="H48" s="149">
        <f t="shared" si="2"/>
        <v>0</v>
      </c>
    </row>
    <row r="49" spans="1:8" x14ac:dyDescent="0.25">
      <c r="A49" s="76"/>
      <c r="B49" s="2">
        <v>6632</v>
      </c>
      <c r="C49" s="2" t="s">
        <v>158</v>
      </c>
      <c r="D49" s="69">
        <v>771.11</v>
      </c>
      <c r="E49" s="13">
        <v>0</v>
      </c>
      <c r="F49" s="69">
        <v>0</v>
      </c>
      <c r="G49" s="121"/>
      <c r="H49" s="149">
        <f t="shared" si="2"/>
        <v>0</v>
      </c>
    </row>
    <row r="50" spans="1:8" x14ac:dyDescent="0.25">
      <c r="A50" s="76"/>
      <c r="B50" s="76"/>
      <c r="C50" s="76"/>
      <c r="D50" s="77"/>
      <c r="E50" s="77"/>
      <c r="F50" s="78"/>
    </row>
    <row r="51" spans="1:8" x14ac:dyDescent="0.25">
      <c r="A51" s="76"/>
      <c r="B51" s="76"/>
      <c r="C51" s="76"/>
      <c r="D51" s="77"/>
      <c r="E51" s="77"/>
      <c r="F51" s="78"/>
    </row>
    <row r="52" spans="1:8" x14ac:dyDescent="0.25">
      <c r="A52" s="172" t="s">
        <v>67</v>
      </c>
      <c r="B52" s="172"/>
      <c r="C52" s="172"/>
      <c r="D52" s="172"/>
      <c r="E52" s="172"/>
      <c r="F52" s="172"/>
    </row>
    <row r="53" spans="1:8" x14ac:dyDescent="0.25">
      <c r="A53" s="61"/>
      <c r="B53" s="61"/>
      <c r="C53" s="61"/>
      <c r="D53" s="62"/>
      <c r="E53" s="62"/>
      <c r="F53" s="72"/>
    </row>
    <row r="54" spans="1:8" ht="22.5" x14ac:dyDescent="0.25">
      <c r="A54" s="85" t="s">
        <v>0</v>
      </c>
      <c r="B54" s="85" t="s">
        <v>1</v>
      </c>
      <c r="C54" s="85" t="s">
        <v>2</v>
      </c>
      <c r="D54" s="86" t="s">
        <v>173</v>
      </c>
      <c r="E54" s="85" t="s">
        <v>162</v>
      </c>
      <c r="F54" s="86" t="s">
        <v>172</v>
      </c>
      <c r="G54" s="85" t="s">
        <v>166</v>
      </c>
      <c r="H54" s="112" t="s">
        <v>166</v>
      </c>
    </row>
    <row r="55" spans="1:8" x14ac:dyDescent="0.25">
      <c r="A55" s="85"/>
      <c r="B55" s="108">
        <v>1</v>
      </c>
      <c r="C55" s="108">
        <v>2</v>
      </c>
      <c r="D55" s="108">
        <v>3</v>
      </c>
      <c r="E55" s="108">
        <v>4</v>
      </c>
      <c r="F55" s="108">
        <v>5</v>
      </c>
      <c r="G55" s="137" t="s">
        <v>167</v>
      </c>
      <c r="H55" s="138" t="s">
        <v>168</v>
      </c>
    </row>
    <row r="56" spans="1:8" x14ac:dyDescent="0.25">
      <c r="A56" s="23"/>
      <c r="B56" s="23"/>
      <c r="C56" s="23" t="s">
        <v>9</v>
      </c>
      <c r="D56" s="24">
        <f>D57+D107+D126+D186</f>
        <v>1459325.5200000003</v>
      </c>
      <c r="E56" s="24">
        <f>E57+E107+E126</f>
        <v>1842300</v>
      </c>
      <c r="F56" s="24">
        <f>F57+F107+F126+F186</f>
        <v>1647933.7400000002</v>
      </c>
      <c r="G56" s="109">
        <f>F56/E56*100</f>
        <v>89.449804049286229</v>
      </c>
      <c r="H56" s="114">
        <f>F56/D56*100</f>
        <v>112.92434192475437</v>
      </c>
    </row>
    <row r="57" spans="1:8" x14ac:dyDescent="0.25">
      <c r="A57" s="23"/>
      <c r="B57" s="23" t="s">
        <v>130</v>
      </c>
      <c r="C57" s="23" t="s">
        <v>30</v>
      </c>
      <c r="D57" s="24">
        <f>D58+D91</f>
        <v>453593.68</v>
      </c>
      <c r="E57" s="24">
        <f>E58+E91</f>
        <v>523200</v>
      </c>
      <c r="F57" s="24">
        <f>F58+F91</f>
        <v>517416.14</v>
      </c>
      <c r="G57" s="109">
        <f t="shared" ref="G57:G122" si="9">F57/E57*100</f>
        <v>98.894522171253826</v>
      </c>
      <c r="H57" s="114">
        <f t="shared" ref="H57:H119" si="10">F57/D57*100</f>
        <v>114.07040327369641</v>
      </c>
    </row>
    <row r="58" spans="1:8" x14ac:dyDescent="0.25">
      <c r="A58" s="23"/>
      <c r="B58" s="23" t="s">
        <v>142</v>
      </c>
      <c r="C58" s="23" t="s">
        <v>30</v>
      </c>
      <c r="D58" s="24">
        <f>D59</f>
        <v>403724.18</v>
      </c>
      <c r="E58" s="24">
        <f>E59</f>
        <v>473200</v>
      </c>
      <c r="F58" s="24">
        <f>F59</f>
        <v>467703.14</v>
      </c>
      <c r="G58" s="109">
        <f t="shared" si="9"/>
        <v>98.838364327979704</v>
      </c>
      <c r="H58" s="114">
        <f t="shared" si="10"/>
        <v>115.84719547885392</v>
      </c>
    </row>
    <row r="59" spans="1:8" x14ac:dyDescent="0.25">
      <c r="A59" s="5"/>
      <c r="B59" s="3" t="s">
        <v>10</v>
      </c>
      <c r="C59" s="3" t="s">
        <v>11</v>
      </c>
      <c r="D59" s="16">
        <f>D60+D67+D88</f>
        <v>403724.18</v>
      </c>
      <c r="E59" s="16">
        <f>E60+E67+E88</f>
        <v>473200</v>
      </c>
      <c r="F59" s="16">
        <f>F60+F67+F88</f>
        <v>467703.14</v>
      </c>
      <c r="G59" s="134">
        <f t="shared" si="9"/>
        <v>98.838364327979704</v>
      </c>
      <c r="H59" s="129">
        <f t="shared" si="10"/>
        <v>115.84719547885392</v>
      </c>
    </row>
    <row r="60" spans="1:8" x14ac:dyDescent="0.25">
      <c r="A60" s="4"/>
      <c r="B60" s="87" t="s">
        <v>28</v>
      </c>
      <c r="C60" s="87" t="s">
        <v>29</v>
      </c>
      <c r="D60" s="88">
        <f>D61+D63+D65</f>
        <v>322900</v>
      </c>
      <c r="E60" s="88">
        <f>E61+E63+E65</f>
        <v>371500</v>
      </c>
      <c r="F60" s="88">
        <f>F61+F63+F65</f>
        <v>371500</v>
      </c>
      <c r="G60" s="131">
        <f t="shared" si="9"/>
        <v>100</v>
      </c>
      <c r="H60" s="119">
        <f t="shared" si="10"/>
        <v>115.05109941158254</v>
      </c>
    </row>
    <row r="61" spans="1:8" x14ac:dyDescent="0.25">
      <c r="A61" s="73"/>
      <c r="B61" s="73">
        <v>311</v>
      </c>
      <c r="C61" s="73" t="s">
        <v>83</v>
      </c>
      <c r="D61" s="74">
        <f>D62</f>
        <v>265700</v>
      </c>
      <c r="E61" s="74">
        <f>E62</f>
        <v>305700</v>
      </c>
      <c r="F61" s="74">
        <f>F62</f>
        <v>305700</v>
      </c>
      <c r="G61" s="132">
        <f t="shared" si="9"/>
        <v>100</v>
      </c>
      <c r="H61" s="121">
        <f t="shared" si="10"/>
        <v>115.05457282649604</v>
      </c>
    </row>
    <row r="62" spans="1:8" x14ac:dyDescent="0.25">
      <c r="A62" s="2"/>
      <c r="B62" s="2">
        <v>3111</v>
      </c>
      <c r="C62" s="2" t="s">
        <v>84</v>
      </c>
      <c r="D62" s="69">
        <v>265700</v>
      </c>
      <c r="E62" s="13">
        <v>305700</v>
      </c>
      <c r="F62" s="69">
        <v>305700</v>
      </c>
      <c r="G62" s="141">
        <f t="shared" si="9"/>
        <v>100</v>
      </c>
      <c r="H62" s="142">
        <f t="shared" si="10"/>
        <v>115.05457282649604</v>
      </c>
    </row>
    <row r="63" spans="1:8" x14ac:dyDescent="0.25">
      <c r="A63" s="2"/>
      <c r="B63" s="73">
        <v>312</v>
      </c>
      <c r="C63" s="73" t="s">
        <v>86</v>
      </c>
      <c r="D63" s="74">
        <f>D64</f>
        <v>13000</v>
      </c>
      <c r="E63" s="74">
        <f>E64</f>
        <v>15000</v>
      </c>
      <c r="F63" s="74">
        <f>F64</f>
        <v>15000</v>
      </c>
      <c r="G63" s="141">
        <f t="shared" si="9"/>
        <v>100</v>
      </c>
      <c r="H63" s="142">
        <f t="shared" si="10"/>
        <v>115.38461538461537</v>
      </c>
    </row>
    <row r="64" spans="1:8" x14ac:dyDescent="0.25">
      <c r="A64" s="2"/>
      <c r="B64" s="2">
        <v>3121</v>
      </c>
      <c r="C64" s="8" t="s">
        <v>86</v>
      </c>
      <c r="D64" s="69">
        <v>13000</v>
      </c>
      <c r="E64" s="13">
        <v>15000</v>
      </c>
      <c r="F64" s="69">
        <v>15000</v>
      </c>
      <c r="G64" s="141">
        <f t="shared" si="9"/>
        <v>100</v>
      </c>
      <c r="H64" s="142">
        <f t="shared" si="10"/>
        <v>115.38461538461537</v>
      </c>
    </row>
    <row r="65" spans="1:8" x14ac:dyDescent="0.25">
      <c r="A65" s="2"/>
      <c r="B65" s="73">
        <v>313</v>
      </c>
      <c r="C65" s="73" t="s">
        <v>87</v>
      </c>
      <c r="D65" s="74">
        <f>D66</f>
        <v>44200</v>
      </c>
      <c r="E65" s="74">
        <f>E66</f>
        <v>50800</v>
      </c>
      <c r="F65" s="74">
        <f>F66</f>
        <v>50800</v>
      </c>
      <c r="G65" s="132">
        <f t="shared" si="9"/>
        <v>100</v>
      </c>
      <c r="H65" s="121">
        <f t="shared" si="10"/>
        <v>114.93212669683257</v>
      </c>
    </row>
    <row r="66" spans="1:8" x14ac:dyDescent="0.25">
      <c r="A66" s="2"/>
      <c r="B66" s="2">
        <v>3132</v>
      </c>
      <c r="C66" s="8" t="s">
        <v>133</v>
      </c>
      <c r="D66" s="69">
        <v>44200</v>
      </c>
      <c r="E66" s="13">
        <v>50800</v>
      </c>
      <c r="F66" s="69">
        <v>50800</v>
      </c>
      <c r="G66" s="141">
        <f t="shared" si="9"/>
        <v>100</v>
      </c>
      <c r="H66" s="142">
        <f t="shared" si="10"/>
        <v>114.93212669683257</v>
      </c>
    </row>
    <row r="67" spans="1:8" x14ac:dyDescent="0.25">
      <c r="A67" s="4"/>
      <c r="B67" s="87" t="s">
        <v>31</v>
      </c>
      <c r="C67" s="87" t="s">
        <v>32</v>
      </c>
      <c r="D67" s="88">
        <f>D68+D72+D75+D82</f>
        <v>80024.179999999993</v>
      </c>
      <c r="E67" s="88">
        <f>E68+E72+E75+E82</f>
        <v>100700</v>
      </c>
      <c r="F67" s="88">
        <f>F68+F72+F75+F82</f>
        <v>95203.14</v>
      </c>
      <c r="G67" s="131">
        <f t="shared" si="9"/>
        <v>94.541350546176758</v>
      </c>
      <c r="H67" s="119">
        <f t="shared" si="10"/>
        <v>118.96796693199481</v>
      </c>
    </row>
    <row r="68" spans="1:8" x14ac:dyDescent="0.25">
      <c r="A68" s="73"/>
      <c r="B68" s="73">
        <v>321</v>
      </c>
      <c r="C68" s="73" t="s">
        <v>89</v>
      </c>
      <c r="D68" s="74">
        <f>D69+D70+D71</f>
        <v>15400</v>
      </c>
      <c r="E68" s="74">
        <f>E69+E70+E71</f>
        <v>19400</v>
      </c>
      <c r="F68" s="74">
        <f>F69+F70+F71</f>
        <v>19400</v>
      </c>
      <c r="G68" s="132">
        <f t="shared" si="9"/>
        <v>100</v>
      </c>
      <c r="H68" s="121">
        <f t="shared" si="10"/>
        <v>125.97402597402598</v>
      </c>
    </row>
    <row r="69" spans="1:8" x14ac:dyDescent="0.25">
      <c r="A69" s="2"/>
      <c r="B69" s="2">
        <v>3211</v>
      </c>
      <c r="C69" s="8" t="s">
        <v>90</v>
      </c>
      <c r="D69" s="69">
        <v>1400</v>
      </c>
      <c r="E69" s="13">
        <v>1400</v>
      </c>
      <c r="F69" s="69">
        <v>1400</v>
      </c>
      <c r="G69" s="141">
        <f t="shared" si="9"/>
        <v>100</v>
      </c>
      <c r="H69" s="142">
        <f t="shared" si="10"/>
        <v>100</v>
      </c>
    </row>
    <row r="70" spans="1:8" ht="22.5" x14ac:dyDescent="0.25">
      <c r="A70" s="2"/>
      <c r="B70" s="2">
        <v>3212</v>
      </c>
      <c r="C70" s="2" t="s">
        <v>179</v>
      </c>
      <c r="D70" s="69">
        <v>10000</v>
      </c>
      <c r="E70" s="13">
        <v>12000</v>
      </c>
      <c r="F70" s="69">
        <v>12000</v>
      </c>
      <c r="G70" s="141">
        <f t="shared" si="9"/>
        <v>100</v>
      </c>
      <c r="H70" s="142">
        <f t="shared" si="10"/>
        <v>120</v>
      </c>
    </row>
    <row r="71" spans="1:8" x14ac:dyDescent="0.25">
      <c r="A71" s="2"/>
      <c r="B71" s="2">
        <v>3213</v>
      </c>
      <c r="C71" s="8" t="s">
        <v>115</v>
      </c>
      <c r="D71" s="69">
        <v>4000</v>
      </c>
      <c r="E71" s="13">
        <v>6000</v>
      </c>
      <c r="F71" s="69">
        <v>6000</v>
      </c>
      <c r="G71" s="141">
        <f t="shared" si="9"/>
        <v>100</v>
      </c>
      <c r="H71" s="142">
        <f t="shared" si="10"/>
        <v>150</v>
      </c>
    </row>
    <row r="72" spans="1:8" x14ac:dyDescent="0.25">
      <c r="A72" s="73"/>
      <c r="B72" s="73">
        <v>322</v>
      </c>
      <c r="C72" s="73" t="s">
        <v>92</v>
      </c>
      <c r="D72" s="74">
        <f>D73+D74</f>
        <v>24124.18</v>
      </c>
      <c r="E72" s="74">
        <f>E73+E74</f>
        <v>31600</v>
      </c>
      <c r="F72" s="74">
        <f>F73+F74</f>
        <v>26343.05</v>
      </c>
      <c r="G72" s="132">
        <f t="shared" si="9"/>
        <v>83.364082278481007</v>
      </c>
      <c r="H72" s="121">
        <f t="shared" si="10"/>
        <v>109.19770122756505</v>
      </c>
    </row>
    <row r="73" spans="1:8" x14ac:dyDescent="0.25">
      <c r="A73" s="2"/>
      <c r="B73" s="2">
        <v>3221</v>
      </c>
      <c r="C73" s="8" t="s">
        <v>93</v>
      </c>
      <c r="D73" s="69">
        <v>12000</v>
      </c>
      <c r="E73" s="13">
        <v>13600</v>
      </c>
      <c r="F73" s="69">
        <v>13600</v>
      </c>
      <c r="G73" s="141">
        <f t="shared" si="9"/>
        <v>100</v>
      </c>
      <c r="H73" s="142">
        <f t="shared" si="10"/>
        <v>113.33333333333333</v>
      </c>
    </row>
    <row r="74" spans="1:8" x14ac:dyDescent="0.25">
      <c r="A74" s="2"/>
      <c r="B74" s="2">
        <v>3223</v>
      </c>
      <c r="C74" s="2" t="s">
        <v>95</v>
      </c>
      <c r="D74" s="69">
        <v>12124.18</v>
      </c>
      <c r="E74" s="13">
        <v>18000</v>
      </c>
      <c r="F74" s="69">
        <v>12743.05</v>
      </c>
      <c r="G74" s="141">
        <f t="shared" si="9"/>
        <v>70.794722222222219</v>
      </c>
      <c r="H74" s="142">
        <f t="shared" si="10"/>
        <v>105.10442768088232</v>
      </c>
    </row>
    <row r="75" spans="1:8" x14ac:dyDescent="0.25">
      <c r="A75" s="73"/>
      <c r="B75" s="73">
        <v>323</v>
      </c>
      <c r="C75" s="73" t="s">
        <v>99</v>
      </c>
      <c r="D75" s="74">
        <f>D76+D77+D78+D79+D80+D81</f>
        <v>28500</v>
      </c>
      <c r="E75" s="74">
        <f>E76+E77+E78+E79+E80+E81</f>
        <v>37500</v>
      </c>
      <c r="F75" s="74">
        <f>F76+F77+F78+F79+F80+F81</f>
        <v>37500</v>
      </c>
      <c r="G75" s="141">
        <f t="shared" si="9"/>
        <v>100</v>
      </c>
      <c r="H75" s="142">
        <f t="shared" si="10"/>
        <v>131.57894736842107</v>
      </c>
    </row>
    <row r="76" spans="1:8" x14ac:dyDescent="0.25">
      <c r="A76" s="2"/>
      <c r="B76" s="2">
        <v>3231</v>
      </c>
      <c r="C76" s="8" t="s">
        <v>100</v>
      </c>
      <c r="D76" s="69">
        <v>5000</v>
      </c>
      <c r="E76" s="13">
        <v>5000</v>
      </c>
      <c r="F76" s="69">
        <v>5000</v>
      </c>
      <c r="G76" s="141">
        <f t="shared" si="9"/>
        <v>100</v>
      </c>
      <c r="H76" s="142">
        <f t="shared" si="10"/>
        <v>100</v>
      </c>
    </row>
    <row r="77" spans="1:8" x14ac:dyDescent="0.25">
      <c r="A77" s="2"/>
      <c r="B77" s="2">
        <v>3232</v>
      </c>
      <c r="C77" s="8" t="s">
        <v>101</v>
      </c>
      <c r="D77" s="69">
        <v>1000</v>
      </c>
      <c r="E77" s="13">
        <v>2000</v>
      </c>
      <c r="F77" s="69">
        <v>2000</v>
      </c>
      <c r="G77" s="141">
        <f t="shared" si="9"/>
        <v>100</v>
      </c>
      <c r="H77" s="142">
        <f t="shared" si="10"/>
        <v>200</v>
      </c>
    </row>
    <row r="78" spans="1:8" x14ac:dyDescent="0.25">
      <c r="A78" s="2"/>
      <c r="B78" s="2">
        <v>3234</v>
      </c>
      <c r="C78" s="8" t="s">
        <v>103</v>
      </c>
      <c r="D78" s="69">
        <v>7000</v>
      </c>
      <c r="E78" s="13">
        <v>7000</v>
      </c>
      <c r="F78" s="69">
        <v>7000</v>
      </c>
      <c r="G78" s="141">
        <f t="shared" si="9"/>
        <v>100</v>
      </c>
      <c r="H78" s="142">
        <f t="shared" si="10"/>
        <v>100</v>
      </c>
    </row>
    <row r="79" spans="1:8" x14ac:dyDescent="0.25">
      <c r="A79" s="2"/>
      <c r="B79" s="2">
        <v>3237</v>
      </c>
      <c r="C79" s="8" t="s">
        <v>106</v>
      </c>
      <c r="D79" s="69">
        <v>12000</v>
      </c>
      <c r="E79" s="13">
        <v>19000</v>
      </c>
      <c r="F79" s="69">
        <v>19000</v>
      </c>
      <c r="G79" s="141">
        <f t="shared" si="9"/>
        <v>100</v>
      </c>
      <c r="H79" s="142">
        <f t="shared" si="10"/>
        <v>158.33333333333331</v>
      </c>
    </row>
    <row r="80" spans="1:8" x14ac:dyDescent="0.25">
      <c r="A80" s="2"/>
      <c r="B80" s="2">
        <v>3238</v>
      </c>
      <c r="C80" s="8" t="s">
        <v>107</v>
      </c>
      <c r="D80" s="69">
        <v>500</v>
      </c>
      <c r="E80" s="13">
        <v>500</v>
      </c>
      <c r="F80" s="69">
        <v>500</v>
      </c>
      <c r="G80" s="141">
        <f t="shared" si="9"/>
        <v>100</v>
      </c>
      <c r="H80" s="142">
        <f t="shared" si="10"/>
        <v>100</v>
      </c>
    </row>
    <row r="81" spans="1:8" x14ac:dyDescent="0.25">
      <c r="A81" s="2"/>
      <c r="B81" s="2">
        <v>3239</v>
      </c>
      <c r="C81" s="8" t="s">
        <v>108</v>
      </c>
      <c r="D81" s="69">
        <v>3000</v>
      </c>
      <c r="E81" s="13">
        <v>4000</v>
      </c>
      <c r="F81" s="69">
        <v>4000</v>
      </c>
      <c r="G81" s="141">
        <f t="shared" si="9"/>
        <v>100</v>
      </c>
      <c r="H81" s="142">
        <f t="shared" si="10"/>
        <v>133.33333333333331</v>
      </c>
    </row>
    <row r="82" spans="1:8" x14ac:dyDescent="0.25">
      <c r="A82" s="2"/>
      <c r="B82" s="73">
        <v>329</v>
      </c>
      <c r="C82" s="73" t="s">
        <v>109</v>
      </c>
      <c r="D82" s="74">
        <f>D83+D84+D85+D86+D87</f>
        <v>12000</v>
      </c>
      <c r="E82" s="74">
        <f>E83+E84+E85+E86+E87</f>
        <v>12200</v>
      </c>
      <c r="F82" s="74">
        <f>F83+F84+F85+F86+F87</f>
        <v>11960.09</v>
      </c>
      <c r="G82" s="141">
        <f t="shared" si="9"/>
        <v>98.033524590163935</v>
      </c>
      <c r="H82" s="142">
        <f t="shared" si="10"/>
        <v>99.667416666666668</v>
      </c>
    </row>
    <row r="83" spans="1:8" ht="22.5" x14ac:dyDescent="0.25">
      <c r="A83" s="2"/>
      <c r="B83" s="2">
        <v>3291</v>
      </c>
      <c r="C83" s="8" t="s">
        <v>110</v>
      </c>
      <c r="D83" s="69">
        <v>8000</v>
      </c>
      <c r="E83" s="13">
        <v>8000</v>
      </c>
      <c r="F83" s="69">
        <v>8000</v>
      </c>
      <c r="G83" s="141">
        <f t="shared" si="9"/>
        <v>100</v>
      </c>
      <c r="H83" s="142">
        <f t="shared" si="10"/>
        <v>100</v>
      </c>
    </row>
    <row r="84" spans="1:8" x14ac:dyDescent="0.25">
      <c r="A84" s="2"/>
      <c r="B84" s="2">
        <v>3292</v>
      </c>
      <c r="C84" s="8" t="s">
        <v>111</v>
      </c>
      <c r="D84" s="69">
        <v>2000</v>
      </c>
      <c r="E84" s="13">
        <v>2200</v>
      </c>
      <c r="F84" s="69">
        <v>2200</v>
      </c>
      <c r="G84" s="141">
        <f t="shared" si="9"/>
        <v>100</v>
      </c>
      <c r="H84" s="142">
        <f t="shared" si="10"/>
        <v>110.00000000000001</v>
      </c>
    </row>
    <row r="85" spans="1:8" x14ac:dyDescent="0.25">
      <c r="A85" s="2"/>
      <c r="B85" s="2">
        <v>3293</v>
      </c>
      <c r="C85" s="8" t="s">
        <v>112</v>
      </c>
      <c r="D85" s="69">
        <v>700</v>
      </c>
      <c r="E85" s="13">
        <v>700</v>
      </c>
      <c r="F85" s="69">
        <v>460.09</v>
      </c>
      <c r="G85" s="141">
        <f t="shared" si="9"/>
        <v>65.727142857142852</v>
      </c>
      <c r="H85" s="142">
        <f t="shared" si="10"/>
        <v>65.727142857142852</v>
      </c>
    </row>
    <row r="86" spans="1:8" x14ac:dyDescent="0.25">
      <c r="A86" s="2"/>
      <c r="B86" s="2">
        <v>3294</v>
      </c>
      <c r="C86" s="8" t="s">
        <v>113</v>
      </c>
      <c r="D86" s="69">
        <v>1300</v>
      </c>
      <c r="E86" s="13">
        <v>1300</v>
      </c>
      <c r="F86" s="69">
        <v>1300</v>
      </c>
      <c r="G86" s="141">
        <f t="shared" si="9"/>
        <v>100</v>
      </c>
      <c r="H86" s="142">
        <f t="shared" si="10"/>
        <v>100</v>
      </c>
    </row>
    <row r="87" spans="1:8" hidden="1" x14ac:dyDescent="0.25">
      <c r="A87" s="2"/>
      <c r="B87" s="2">
        <v>3299</v>
      </c>
      <c r="C87" s="8" t="s">
        <v>109</v>
      </c>
      <c r="D87" s="69">
        <v>0</v>
      </c>
      <c r="E87" s="13">
        <v>0</v>
      </c>
      <c r="F87" s="69">
        <v>0</v>
      </c>
      <c r="G87" s="141" t="e">
        <f t="shared" si="9"/>
        <v>#DIV/0!</v>
      </c>
      <c r="H87" s="142" t="e">
        <f t="shared" si="10"/>
        <v>#DIV/0!</v>
      </c>
    </row>
    <row r="88" spans="1:8" x14ac:dyDescent="0.25">
      <c r="A88" s="2"/>
      <c r="B88" s="87" t="s">
        <v>33</v>
      </c>
      <c r="C88" s="87" t="s">
        <v>34</v>
      </c>
      <c r="D88" s="88">
        <f t="shared" ref="D88:F89" si="11">D89</f>
        <v>800</v>
      </c>
      <c r="E88" s="88">
        <f t="shared" si="11"/>
        <v>1000</v>
      </c>
      <c r="F88" s="88">
        <f t="shared" si="11"/>
        <v>1000</v>
      </c>
      <c r="G88" s="131">
        <f t="shared" si="9"/>
        <v>100</v>
      </c>
      <c r="H88" s="119">
        <f t="shared" si="10"/>
        <v>125</v>
      </c>
    </row>
    <row r="89" spans="1:8" x14ac:dyDescent="0.25">
      <c r="A89" s="2"/>
      <c r="B89" s="73">
        <v>343</v>
      </c>
      <c r="C89" s="73" t="s">
        <v>116</v>
      </c>
      <c r="D89" s="74">
        <f t="shared" si="11"/>
        <v>800</v>
      </c>
      <c r="E89" s="74">
        <f t="shared" si="11"/>
        <v>1000</v>
      </c>
      <c r="F89" s="74">
        <f t="shared" si="11"/>
        <v>1000</v>
      </c>
      <c r="G89" s="141">
        <f t="shared" si="9"/>
        <v>100</v>
      </c>
      <c r="H89" s="142">
        <f t="shared" si="10"/>
        <v>125</v>
      </c>
    </row>
    <row r="90" spans="1:8" x14ac:dyDescent="0.25">
      <c r="A90" s="5"/>
      <c r="B90" s="2">
        <v>3431</v>
      </c>
      <c r="C90" s="8" t="s">
        <v>117</v>
      </c>
      <c r="D90" s="13">
        <v>800</v>
      </c>
      <c r="E90" s="13">
        <v>1000</v>
      </c>
      <c r="F90" s="13">
        <v>1000</v>
      </c>
      <c r="G90" s="141">
        <f t="shared" si="9"/>
        <v>100</v>
      </c>
      <c r="H90" s="142">
        <f t="shared" si="10"/>
        <v>125</v>
      </c>
    </row>
    <row r="91" spans="1:8" x14ac:dyDescent="0.25">
      <c r="A91" s="23"/>
      <c r="B91" s="23" t="s">
        <v>146</v>
      </c>
      <c r="C91" s="23" t="s">
        <v>131</v>
      </c>
      <c r="D91" s="24">
        <f>D92+D97</f>
        <v>49869.5</v>
      </c>
      <c r="E91" s="24">
        <f>E92+E97</f>
        <v>50000</v>
      </c>
      <c r="F91" s="24">
        <f>F92+F97</f>
        <v>49713</v>
      </c>
      <c r="G91" s="109">
        <f t="shared" si="9"/>
        <v>99.426000000000002</v>
      </c>
      <c r="H91" s="114">
        <f t="shared" si="10"/>
        <v>99.686180932233128</v>
      </c>
    </row>
    <row r="92" spans="1:8" x14ac:dyDescent="0.25">
      <c r="A92" s="5"/>
      <c r="B92" s="3" t="s">
        <v>10</v>
      </c>
      <c r="C92" s="3" t="s">
        <v>11</v>
      </c>
      <c r="D92" s="16">
        <f t="shared" ref="D92:F93" si="12">D93</f>
        <v>32500</v>
      </c>
      <c r="E92" s="16">
        <f t="shared" si="12"/>
        <v>25550</v>
      </c>
      <c r="F92" s="16">
        <f t="shared" si="12"/>
        <v>25462.5</v>
      </c>
      <c r="G92" s="134">
        <f t="shared" si="9"/>
        <v>99.657534246575338</v>
      </c>
      <c r="H92" s="129">
        <f t="shared" si="10"/>
        <v>78.34615384615384</v>
      </c>
    </row>
    <row r="93" spans="1:8" x14ac:dyDescent="0.25">
      <c r="A93" s="4"/>
      <c r="B93" s="87" t="s">
        <v>31</v>
      </c>
      <c r="C93" s="87" t="s">
        <v>32</v>
      </c>
      <c r="D93" s="88">
        <f t="shared" si="12"/>
        <v>32500</v>
      </c>
      <c r="E93" s="88">
        <f t="shared" si="12"/>
        <v>25550</v>
      </c>
      <c r="F93" s="88">
        <f t="shared" si="12"/>
        <v>25462.5</v>
      </c>
      <c r="G93" s="131">
        <f t="shared" si="9"/>
        <v>99.657534246575338</v>
      </c>
      <c r="H93" s="119">
        <f t="shared" si="10"/>
        <v>78.34615384615384</v>
      </c>
    </row>
    <row r="94" spans="1:8" x14ac:dyDescent="0.25">
      <c r="A94" s="73"/>
      <c r="B94" s="73">
        <v>323</v>
      </c>
      <c r="C94" s="73" t="s">
        <v>99</v>
      </c>
      <c r="D94" s="74">
        <f>D95+D96</f>
        <v>32500</v>
      </c>
      <c r="E94" s="74">
        <f>E95+E96</f>
        <v>25550</v>
      </c>
      <c r="F94" s="74">
        <f>F95+F96</f>
        <v>25462.5</v>
      </c>
      <c r="G94" s="141">
        <f t="shared" si="9"/>
        <v>99.657534246575338</v>
      </c>
      <c r="H94" s="142">
        <f t="shared" si="10"/>
        <v>78.34615384615384</v>
      </c>
    </row>
    <row r="95" spans="1:8" x14ac:dyDescent="0.25">
      <c r="A95" s="8"/>
      <c r="B95" s="8">
        <v>3232</v>
      </c>
      <c r="C95" s="8" t="s">
        <v>101</v>
      </c>
      <c r="D95" s="18">
        <v>23200</v>
      </c>
      <c r="E95" s="18">
        <v>21200</v>
      </c>
      <c r="F95" s="18">
        <v>21112.5</v>
      </c>
      <c r="G95" s="141">
        <f t="shared" si="9"/>
        <v>99.587264150943398</v>
      </c>
      <c r="H95" s="142">
        <f t="shared" si="10"/>
        <v>91.002155172413794</v>
      </c>
    </row>
    <row r="96" spans="1:8" x14ac:dyDescent="0.25">
      <c r="A96" s="8"/>
      <c r="B96" s="8">
        <v>3238</v>
      </c>
      <c r="C96" s="8" t="s">
        <v>107</v>
      </c>
      <c r="D96" s="18">
        <v>9300</v>
      </c>
      <c r="E96" s="18">
        <v>4350</v>
      </c>
      <c r="F96" s="18">
        <v>4350</v>
      </c>
      <c r="G96" s="141">
        <f t="shared" si="9"/>
        <v>100</v>
      </c>
      <c r="H96" s="142">
        <f t="shared" si="10"/>
        <v>46.774193548387096</v>
      </c>
    </row>
    <row r="97" spans="1:8" x14ac:dyDescent="0.25">
      <c r="A97" s="5"/>
      <c r="B97" s="3" t="s">
        <v>12</v>
      </c>
      <c r="C97" s="3" t="s">
        <v>13</v>
      </c>
      <c r="D97" s="16">
        <f>D98+D101</f>
        <v>17369.5</v>
      </c>
      <c r="E97" s="16">
        <f>E98+E101</f>
        <v>24450</v>
      </c>
      <c r="F97" s="16">
        <f>F98+F101</f>
        <v>24250.5</v>
      </c>
      <c r="G97" s="134">
        <f t="shared" si="9"/>
        <v>99.184049079754601</v>
      </c>
      <c r="H97" s="129">
        <f t="shared" si="10"/>
        <v>139.61541783010449</v>
      </c>
    </row>
    <row r="98" spans="1:8" hidden="1" x14ac:dyDescent="0.25">
      <c r="A98" s="5"/>
      <c r="B98" s="90" t="s">
        <v>35</v>
      </c>
      <c r="C98" s="87" t="s">
        <v>32</v>
      </c>
      <c r="D98" s="88">
        <f t="shared" ref="D98:F99" si="13">D99</f>
        <v>0</v>
      </c>
      <c r="E98" s="88">
        <f t="shared" si="13"/>
        <v>0</v>
      </c>
      <c r="F98" s="88">
        <f t="shared" si="13"/>
        <v>0</v>
      </c>
      <c r="G98" s="141" t="e">
        <f t="shared" si="9"/>
        <v>#DIV/0!</v>
      </c>
      <c r="H98" s="142" t="e">
        <f t="shared" si="10"/>
        <v>#DIV/0!</v>
      </c>
    </row>
    <row r="99" spans="1:8" hidden="1" x14ac:dyDescent="0.25">
      <c r="A99" s="5"/>
      <c r="B99" s="73">
        <v>412</v>
      </c>
      <c r="C99" s="73" t="s">
        <v>119</v>
      </c>
      <c r="D99" s="74">
        <f t="shared" si="13"/>
        <v>0</v>
      </c>
      <c r="E99" s="74">
        <f t="shared" si="13"/>
        <v>0</v>
      </c>
      <c r="F99" s="74">
        <f t="shared" si="13"/>
        <v>0</v>
      </c>
      <c r="G99" s="141" t="e">
        <f t="shared" si="9"/>
        <v>#DIV/0!</v>
      </c>
      <c r="H99" s="142" t="e">
        <f t="shared" si="10"/>
        <v>#DIV/0!</v>
      </c>
    </row>
    <row r="100" spans="1:8" hidden="1" x14ac:dyDescent="0.25">
      <c r="A100" s="5"/>
      <c r="B100" s="2">
        <v>4123</v>
      </c>
      <c r="C100" s="8" t="s">
        <v>120</v>
      </c>
      <c r="D100" s="13">
        <v>0</v>
      </c>
      <c r="E100" s="13">
        <v>0</v>
      </c>
      <c r="F100" s="13">
        <v>0</v>
      </c>
      <c r="G100" s="141" t="e">
        <f t="shared" si="9"/>
        <v>#DIV/0!</v>
      </c>
      <c r="H100" s="142" t="e">
        <f t="shared" si="10"/>
        <v>#DIV/0!</v>
      </c>
    </row>
    <row r="101" spans="1:8" ht="22.5" x14ac:dyDescent="0.25">
      <c r="A101" s="4"/>
      <c r="B101" s="87" t="s">
        <v>37</v>
      </c>
      <c r="C101" s="87" t="s">
        <v>38</v>
      </c>
      <c r="D101" s="88">
        <f>D102</f>
        <v>17369.5</v>
      </c>
      <c r="E101" s="88">
        <f>E102</f>
        <v>24450</v>
      </c>
      <c r="F101" s="88">
        <f>F102</f>
        <v>24250.5</v>
      </c>
      <c r="G101" s="131">
        <f t="shared" si="9"/>
        <v>99.184049079754601</v>
      </c>
      <c r="H101" s="119">
        <f t="shared" si="10"/>
        <v>139.61541783010449</v>
      </c>
    </row>
    <row r="102" spans="1:8" x14ac:dyDescent="0.25">
      <c r="A102" s="73"/>
      <c r="B102" s="73">
        <v>422</v>
      </c>
      <c r="C102" s="73" t="s">
        <v>121</v>
      </c>
      <c r="D102" s="74">
        <f>D103+D105+D106</f>
        <v>17369.5</v>
      </c>
      <c r="E102" s="74">
        <f>E103+E105+E106+E104</f>
        <v>24450</v>
      </c>
      <c r="F102" s="74">
        <f>F103+F105+F106+F104</f>
        <v>24250.5</v>
      </c>
      <c r="G102" s="141">
        <f t="shared" si="9"/>
        <v>99.184049079754601</v>
      </c>
      <c r="H102" s="142">
        <f t="shared" si="10"/>
        <v>139.61541783010449</v>
      </c>
    </row>
    <row r="103" spans="1:8" x14ac:dyDescent="0.25">
      <c r="A103" s="2"/>
      <c r="B103" s="2">
        <v>4221</v>
      </c>
      <c r="C103" s="8" t="s">
        <v>122</v>
      </c>
      <c r="D103" s="69">
        <v>15369.5</v>
      </c>
      <c r="E103" s="13">
        <v>15250</v>
      </c>
      <c r="F103" s="69">
        <v>15060.5</v>
      </c>
      <c r="G103" s="141">
        <f t="shared" si="9"/>
        <v>98.757377049180334</v>
      </c>
      <c r="H103" s="142"/>
    </row>
    <row r="104" spans="1:8" x14ac:dyDescent="0.25">
      <c r="A104" s="2"/>
      <c r="B104" s="2">
        <v>4223</v>
      </c>
      <c r="C104" s="2" t="s">
        <v>124</v>
      </c>
      <c r="D104" s="69">
        <v>0</v>
      </c>
      <c r="E104" s="13">
        <v>5700</v>
      </c>
      <c r="F104" s="69">
        <v>5690</v>
      </c>
      <c r="G104" s="141">
        <f t="shared" si="9"/>
        <v>99.824561403508767</v>
      </c>
      <c r="H104" s="142"/>
    </row>
    <row r="105" spans="1:8" hidden="1" x14ac:dyDescent="0.25">
      <c r="A105" s="2"/>
      <c r="B105" s="2">
        <v>4224</v>
      </c>
      <c r="C105" s="8" t="s">
        <v>125</v>
      </c>
      <c r="D105" s="69">
        <v>0</v>
      </c>
      <c r="E105" s="13">
        <v>0</v>
      </c>
      <c r="F105" s="69">
        <v>0</v>
      </c>
      <c r="G105" s="141" t="e">
        <f t="shared" si="9"/>
        <v>#DIV/0!</v>
      </c>
      <c r="H105" s="142" t="e">
        <f t="shared" si="10"/>
        <v>#DIV/0!</v>
      </c>
    </row>
    <row r="106" spans="1:8" x14ac:dyDescent="0.25">
      <c r="A106" s="2"/>
      <c r="B106" s="2">
        <v>4227</v>
      </c>
      <c r="C106" s="2" t="s">
        <v>132</v>
      </c>
      <c r="D106" s="69">
        <v>2000</v>
      </c>
      <c r="E106" s="13">
        <v>3500</v>
      </c>
      <c r="F106" s="69">
        <v>3500</v>
      </c>
      <c r="G106" s="141">
        <f t="shared" si="9"/>
        <v>100</v>
      </c>
      <c r="H106" s="142">
        <f t="shared" si="10"/>
        <v>175</v>
      </c>
    </row>
    <row r="107" spans="1:8" x14ac:dyDescent="0.25">
      <c r="A107" s="3"/>
      <c r="B107" s="23" t="s">
        <v>148</v>
      </c>
      <c r="C107" s="23" t="s">
        <v>19</v>
      </c>
      <c r="D107" s="24">
        <f>D108</f>
        <v>12446.070000000002</v>
      </c>
      <c r="E107" s="24">
        <f>E108</f>
        <v>15000</v>
      </c>
      <c r="F107" s="24">
        <f>F108</f>
        <v>19564.400000000001</v>
      </c>
      <c r="G107" s="109">
        <f t="shared" si="9"/>
        <v>130.42933333333335</v>
      </c>
      <c r="H107" s="114">
        <f t="shared" si="10"/>
        <v>157.19339518418263</v>
      </c>
    </row>
    <row r="108" spans="1:8" x14ac:dyDescent="0.25">
      <c r="A108" s="5"/>
      <c r="B108" s="3" t="s">
        <v>10</v>
      </c>
      <c r="C108" s="3" t="s">
        <v>11</v>
      </c>
      <c r="D108" s="16">
        <f>D109+D117</f>
        <v>12446.070000000002</v>
      </c>
      <c r="E108" s="16">
        <f>E109+E117</f>
        <v>15000</v>
      </c>
      <c r="F108" s="16">
        <f>F109+F117</f>
        <v>19564.400000000001</v>
      </c>
      <c r="G108" s="134">
        <f t="shared" si="9"/>
        <v>130.42933333333335</v>
      </c>
      <c r="H108" s="129">
        <f t="shared" si="10"/>
        <v>157.19339518418263</v>
      </c>
    </row>
    <row r="109" spans="1:8" x14ac:dyDescent="0.25">
      <c r="A109" s="4"/>
      <c r="B109" s="87" t="s">
        <v>28</v>
      </c>
      <c r="C109" s="87" t="s">
        <v>29</v>
      </c>
      <c r="D109" s="88">
        <f>D110+D113+D115</f>
        <v>11155.12</v>
      </c>
      <c r="E109" s="88">
        <f>E113+E110+E115</f>
        <v>14200</v>
      </c>
      <c r="F109" s="88">
        <f>F110+F113+F115</f>
        <v>17128.100000000002</v>
      </c>
      <c r="G109" s="131">
        <f t="shared" si="9"/>
        <v>120.62042253521128</v>
      </c>
      <c r="H109" s="119">
        <f t="shared" si="10"/>
        <v>153.54473999383245</v>
      </c>
    </row>
    <row r="110" spans="1:8" x14ac:dyDescent="0.25">
      <c r="A110" s="2"/>
      <c r="B110" s="73">
        <v>311</v>
      </c>
      <c r="C110" s="73" t="s">
        <v>83</v>
      </c>
      <c r="D110" s="74">
        <f>D111</f>
        <v>6202.15</v>
      </c>
      <c r="E110" s="74">
        <f>E111+E112</f>
        <v>10500</v>
      </c>
      <c r="F110" s="74">
        <f>F111+F112</f>
        <v>9813.5600000000013</v>
      </c>
      <c r="G110" s="141"/>
      <c r="H110" s="142">
        <f t="shared" si="10"/>
        <v>158.22835629580067</v>
      </c>
    </row>
    <row r="111" spans="1:8" x14ac:dyDescent="0.25">
      <c r="A111" s="2"/>
      <c r="B111" s="2">
        <v>3111</v>
      </c>
      <c r="C111" s="2" t="s">
        <v>84</v>
      </c>
      <c r="D111" s="13">
        <v>6202.15</v>
      </c>
      <c r="E111" s="13">
        <v>500</v>
      </c>
      <c r="F111" s="13">
        <v>915.36</v>
      </c>
      <c r="G111" s="141"/>
      <c r="H111" s="142">
        <f t="shared" si="10"/>
        <v>14.758753013068048</v>
      </c>
    </row>
    <row r="112" spans="1:8" x14ac:dyDescent="0.25">
      <c r="A112" s="2"/>
      <c r="B112" s="2">
        <v>3113</v>
      </c>
      <c r="C112" s="2" t="s">
        <v>85</v>
      </c>
      <c r="D112" s="13">
        <v>0</v>
      </c>
      <c r="E112" s="13">
        <v>10000</v>
      </c>
      <c r="F112" s="13">
        <v>8898.2000000000007</v>
      </c>
      <c r="G112" s="141"/>
      <c r="H112" s="142"/>
    </row>
    <row r="113" spans="1:8" s="1" customFormat="1" x14ac:dyDescent="0.25">
      <c r="A113" s="73"/>
      <c r="B113" s="73">
        <v>312</v>
      </c>
      <c r="C113" s="73" t="s">
        <v>86</v>
      </c>
      <c r="D113" s="74">
        <f t="shared" ref="D113:F113" si="14">D114</f>
        <v>3929.62</v>
      </c>
      <c r="E113" s="74">
        <f t="shared" si="14"/>
        <v>1900</v>
      </c>
      <c r="F113" s="74">
        <f t="shared" si="14"/>
        <v>5345.38</v>
      </c>
      <c r="G113" s="141">
        <f t="shared" si="9"/>
        <v>281.3357894736842</v>
      </c>
      <c r="H113" s="142"/>
    </row>
    <row r="114" spans="1:8" ht="15" customHeight="1" x14ac:dyDescent="0.25">
      <c r="A114" s="2"/>
      <c r="B114" s="2">
        <v>3121</v>
      </c>
      <c r="C114" s="8" t="s">
        <v>86</v>
      </c>
      <c r="D114" s="69">
        <v>3929.62</v>
      </c>
      <c r="E114" s="13">
        <v>1900</v>
      </c>
      <c r="F114" s="69">
        <v>5345.38</v>
      </c>
      <c r="G114" s="141">
        <f t="shared" si="9"/>
        <v>281.3357894736842</v>
      </c>
      <c r="H114" s="142"/>
    </row>
    <row r="115" spans="1:8" ht="15" customHeight="1" x14ac:dyDescent="0.25">
      <c r="A115" s="2"/>
      <c r="B115" s="73">
        <v>313</v>
      </c>
      <c r="C115" s="73" t="s">
        <v>87</v>
      </c>
      <c r="D115" s="75">
        <f>D116</f>
        <v>1023.35</v>
      </c>
      <c r="E115" s="74">
        <f>E116</f>
        <v>1800</v>
      </c>
      <c r="F115" s="75">
        <f>F116</f>
        <v>1969.16</v>
      </c>
      <c r="G115" s="141"/>
      <c r="H115" s="142">
        <f t="shared" si="10"/>
        <v>192.42292470806666</v>
      </c>
    </row>
    <row r="116" spans="1:8" ht="15" customHeight="1" x14ac:dyDescent="0.25">
      <c r="A116" s="2"/>
      <c r="B116" s="2">
        <v>3132</v>
      </c>
      <c r="C116" s="8" t="s">
        <v>133</v>
      </c>
      <c r="D116" s="69">
        <v>1023.35</v>
      </c>
      <c r="E116" s="13">
        <v>1800</v>
      </c>
      <c r="F116" s="69">
        <v>1969.16</v>
      </c>
      <c r="G116" s="141"/>
      <c r="H116" s="142">
        <f t="shared" si="10"/>
        <v>192.42292470806666</v>
      </c>
    </row>
    <row r="117" spans="1:8" x14ac:dyDescent="0.25">
      <c r="A117" s="4"/>
      <c r="B117" s="87" t="s">
        <v>31</v>
      </c>
      <c r="C117" s="87" t="s">
        <v>32</v>
      </c>
      <c r="D117" s="88">
        <f>D124+D120+D118</f>
        <v>1290.95</v>
      </c>
      <c r="E117" s="88">
        <f>E124+E120</f>
        <v>800</v>
      </c>
      <c r="F117" s="88">
        <f>F124+F120</f>
        <v>2436.3000000000002</v>
      </c>
      <c r="G117" s="131">
        <f t="shared" si="9"/>
        <v>304.53750000000002</v>
      </c>
      <c r="H117" s="119">
        <f t="shared" si="10"/>
        <v>188.72148417831832</v>
      </c>
    </row>
    <row r="118" spans="1:8" x14ac:dyDescent="0.25">
      <c r="A118" s="2"/>
      <c r="B118" s="73">
        <v>322</v>
      </c>
      <c r="C118" s="73" t="s">
        <v>92</v>
      </c>
      <c r="D118" s="74">
        <f>D119</f>
        <v>182.59</v>
      </c>
      <c r="E118" s="74">
        <v>0</v>
      </c>
      <c r="F118" s="74">
        <f>172.34</f>
        <v>172.34</v>
      </c>
      <c r="G118" s="141"/>
      <c r="H118" s="142">
        <f t="shared" si="10"/>
        <v>94.38633002902678</v>
      </c>
    </row>
    <row r="119" spans="1:8" x14ac:dyDescent="0.25">
      <c r="A119" s="2"/>
      <c r="B119" s="2">
        <v>3221</v>
      </c>
      <c r="C119" s="8" t="s">
        <v>93</v>
      </c>
      <c r="D119" s="13">
        <v>182.59</v>
      </c>
      <c r="E119" s="13">
        <v>0</v>
      </c>
      <c r="F119" s="13">
        <v>172.34</v>
      </c>
      <c r="G119" s="141"/>
      <c r="H119" s="142">
        <f t="shared" si="10"/>
        <v>94.38633002902678</v>
      </c>
    </row>
    <row r="120" spans="1:8" x14ac:dyDescent="0.25">
      <c r="A120" s="2"/>
      <c r="B120" s="73">
        <v>323</v>
      </c>
      <c r="C120" s="73" t="s">
        <v>99</v>
      </c>
      <c r="D120" s="74">
        <f>D122+D123</f>
        <v>722.75</v>
      </c>
      <c r="E120" s="74">
        <f>E122+E123</f>
        <v>800</v>
      </c>
      <c r="F120" s="74">
        <f>F121+F122+F123</f>
        <v>2436.3000000000002</v>
      </c>
      <c r="G120" s="132">
        <f t="shared" ref="G120" si="15">F120/E120*100</f>
        <v>304.53750000000002</v>
      </c>
      <c r="H120" s="121">
        <f t="shared" ref="H120" si="16">F120/D120*100</f>
        <v>337.08751297129027</v>
      </c>
    </row>
    <row r="121" spans="1:8" x14ac:dyDescent="0.25">
      <c r="A121" s="2"/>
      <c r="B121" s="2">
        <v>3231</v>
      </c>
      <c r="C121" s="2" t="s">
        <v>177</v>
      </c>
      <c r="D121" s="13">
        <v>0</v>
      </c>
      <c r="E121" s="13">
        <v>0</v>
      </c>
      <c r="F121" s="13">
        <v>1687.3</v>
      </c>
      <c r="G121" s="141"/>
      <c r="H121" s="142"/>
    </row>
    <row r="122" spans="1:8" x14ac:dyDescent="0.25">
      <c r="A122" s="2"/>
      <c r="B122" s="8">
        <v>3232</v>
      </c>
      <c r="C122" s="8" t="s">
        <v>101</v>
      </c>
      <c r="D122" s="13">
        <v>712.75</v>
      </c>
      <c r="E122" s="13">
        <v>800</v>
      </c>
      <c r="F122" s="13">
        <v>749</v>
      </c>
      <c r="G122" s="141">
        <f t="shared" si="9"/>
        <v>93.625</v>
      </c>
      <c r="H122" s="142">
        <f t="shared" ref="H122:H187" si="17">F122/D122*100</f>
        <v>105.08593475973342</v>
      </c>
    </row>
    <row r="123" spans="1:8" x14ac:dyDescent="0.25">
      <c r="A123" s="2"/>
      <c r="B123" s="2">
        <v>3239</v>
      </c>
      <c r="C123" s="8" t="s">
        <v>108</v>
      </c>
      <c r="D123" s="13">
        <v>10</v>
      </c>
      <c r="E123" s="13">
        <v>0</v>
      </c>
      <c r="F123" s="13">
        <v>0</v>
      </c>
      <c r="G123" s="141" t="e">
        <f t="shared" ref="G123:G180" si="18">F123/E123*100</f>
        <v>#DIV/0!</v>
      </c>
      <c r="H123" s="142">
        <f t="shared" si="17"/>
        <v>0</v>
      </c>
    </row>
    <row r="124" spans="1:8" s="1" customFormat="1" ht="15" customHeight="1" x14ac:dyDescent="0.25">
      <c r="A124" s="73"/>
      <c r="B124" s="73">
        <v>329</v>
      </c>
      <c r="C124" s="73" t="s">
        <v>109</v>
      </c>
      <c r="D124" s="74">
        <f t="shared" ref="D124:F124" si="19">D125</f>
        <v>385.61</v>
      </c>
      <c r="E124" s="74">
        <f t="shared" si="19"/>
        <v>0</v>
      </c>
      <c r="F124" s="74">
        <f t="shared" si="19"/>
        <v>0</v>
      </c>
      <c r="G124" s="141" t="e">
        <f t="shared" si="18"/>
        <v>#DIV/0!</v>
      </c>
      <c r="H124" s="142"/>
    </row>
    <row r="125" spans="1:8" ht="15" customHeight="1" x14ac:dyDescent="0.25">
      <c r="A125" s="2"/>
      <c r="B125" s="2">
        <v>3293</v>
      </c>
      <c r="C125" s="8" t="s">
        <v>112</v>
      </c>
      <c r="D125" s="69">
        <v>385.61</v>
      </c>
      <c r="E125" s="13">
        <v>0</v>
      </c>
      <c r="F125" s="69">
        <v>0</v>
      </c>
      <c r="G125" s="141" t="e">
        <f t="shared" si="18"/>
        <v>#DIV/0!</v>
      </c>
      <c r="H125" s="142"/>
    </row>
    <row r="126" spans="1:8" x14ac:dyDescent="0.25">
      <c r="A126" s="3"/>
      <c r="B126" s="23" t="s">
        <v>150</v>
      </c>
      <c r="C126" s="23" t="s">
        <v>152</v>
      </c>
      <c r="D126" s="24">
        <f>D127+D174</f>
        <v>979184.66</v>
      </c>
      <c r="E126" s="24">
        <f>E127+E174</f>
        <v>1304100</v>
      </c>
      <c r="F126" s="24">
        <f>F127+F174</f>
        <v>1110953.2000000002</v>
      </c>
      <c r="G126" s="109">
        <f t="shared" si="18"/>
        <v>85.1892646269458</v>
      </c>
      <c r="H126" s="114">
        <f t="shared" si="17"/>
        <v>113.45696530825964</v>
      </c>
    </row>
    <row r="127" spans="1:8" x14ac:dyDescent="0.25">
      <c r="A127" s="5"/>
      <c r="B127" s="3" t="s">
        <v>10</v>
      </c>
      <c r="C127" s="3" t="s">
        <v>11</v>
      </c>
      <c r="D127" s="16">
        <f>D128+D136+D169</f>
        <v>977536.84000000008</v>
      </c>
      <c r="E127" s="16">
        <f>E128+E136+E169</f>
        <v>1298700</v>
      </c>
      <c r="F127" s="16">
        <f>F128+F136+F169</f>
        <v>1100951.8100000003</v>
      </c>
      <c r="G127" s="134">
        <f t="shared" si="18"/>
        <v>84.77337414337417</v>
      </c>
      <c r="H127" s="129">
        <f t="shared" si="17"/>
        <v>112.62509656413565</v>
      </c>
    </row>
    <row r="128" spans="1:8" x14ac:dyDescent="0.25">
      <c r="A128" s="4"/>
      <c r="B128" s="87" t="s">
        <v>28</v>
      </c>
      <c r="C128" s="87" t="s">
        <v>29</v>
      </c>
      <c r="D128" s="88">
        <f>D129+D132+D134</f>
        <v>797940.68</v>
      </c>
      <c r="E128" s="88">
        <f>E129+E132+E134</f>
        <v>1064300</v>
      </c>
      <c r="F128" s="88">
        <f>F129+F132+F134</f>
        <v>894609.4800000001</v>
      </c>
      <c r="G128" s="131">
        <f t="shared" si="18"/>
        <v>84.056138306868377</v>
      </c>
      <c r="H128" s="119">
        <f t="shared" si="17"/>
        <v>112.11478527451439</v>
      </c>
    </row>
    <row r="129" spans="1:8" s="1" customFormat="1" x14ac:dyDescent="0.25">
      <c r="A129" s="73"/>
      <c r="B129" s="73">
        <v>311</v>
      </c>
      <c r="C129" s="73" t="s">
        <v>83</v>
      </c>
      <c r="D129" s="74">
        <f>D130+D131</f>
        <v>671330.63</v>
      </c>
      <c r="E129" s="74">
        <f>E130+E131</f>
        <v>893800</v>
      </c>
      <c r="F129" s="74">
        <f>F130+F131</f>
        <v>748464.55</v>
      </c>
      <c r="G129" s="141">
        <f t="shared" si="18"/>
        <v>83.739600581785652</v>
      </c>
      <c r="H129" s="142">
        <f t="shared" si="17"/>
        <v>111.48970664425069</v>
      </c>
    </row>
    <row r="130" spans="1:8" ht="15" customHeight="1" x14ac:dyDescent="0.25">
      <c r="A130" s="2"/>
      <c r="B130" s="2">
        <v>3111</v>
      </c>
      <c r="C130" s="2" t="s">
        <v>84</v>
      </c>
      <c r="D130" s="69">
        <v>671330.63</v>
      </c>
      <c r="E130" s="13">
        <v>893800</v>
      </c>
      <c r="F130" s="69">
        <v>748464.55</v>
      </c>
      <c r="G130" s="141">
        <f t="shared" si="18"/>
        <v>83.739600581785652</v>
      </c>
      <c r="H130" s="142">
        <f t="shared" si="17"/>
        <v>111.48970664425069</v>
      </c>
    </row>
    <row r="131" spans="1:8" ht="15" hidden="1" customHeight="1" x14ac:dyDescent="0.25">
      <c r="A131" s="2"/>
      <c r="B131" s="2">
        <v>3113</v>
      </c>
      <c r="C131" s="2" t="s">
        <v>85</v>
      </c>
      <c r="D131" s="69">
        <v>0</v>
      </c>
      <c r="E131" s="13">
        <v>0</v>
      </c>
      <c r="F131" s="69">
        <v>0</v>
      </c>
      <c r="G131" s="141" t="e">
        <f t="shared" si="18"/>
        <v>#DIV/0!</v>
      </c>
      <c r="H131" s="142" t="e">
        <f t="shared" si="17"/>
        <v>#DIV/0!</v>
      </c>
    </row>
    <row r="132" spans="1:8" s="1" customFormat="1" x14ac:dyDescent="0.25">
      <c r="A132" s="73"/>
      <c r="B132" s="73">
        <v>312</v>
      </c>
      <c r="C132" s="73" t="s">
        <v>86</v>
      </c>
      <c r="D132" s="74">
        <f>D133</f>
        <v>16200</v>
      </c>
      <c r="E132" s="74">
        <f>E133</f>
        <v>25100</v>
      </c>
      <c r="F132" s="74">
        <f>F133</f>
        <v>22779.93</v>
      </c>
      <c r="G132" s="141">
        <f t="shared" si="18"/>
        <v>90.756693227091631</v>
      </c>
      <c r="H132" s="142">
        <f t="shared" si="17"/>
        <v>140.61685185185183</v>
      </c>
    </row>
    <row r="133" spans="1:8" ht="15" customHeight="1" x14ac:dyDescent="0.25">
      <c r="A133" s="2"/>
      <c r="B133" s="2">
        <v>3121</v>
      </c>
      <c r="C133" s="2" t="s">
        <v>86</v>
      </c>
      <c r="D133" s="69">
        <v>16200</v>
      </c>
      <c r="E133" s="13">
        <v>25100</v>
      </c>
      <c r="F133" s="69">
        <v>22779.93</v>
      </c>
      <c r="G133" s="141">
        <f t="shared" si="18"/>
        <v>90.756693227091631</v>
      </c>
      <c r="H133" s="142">
        <f t="shared" si="17"/>
        <v>140.61685185185183</v>
      </c>
    </row>
    <row r="134" spans="1:8" s="1" customFormat="1" x14ac:dyDescent="0.25">
      <c r="A134" s="73"/>
      <c r="B134" s="73">
        <v>313</v>
      </c>
      <c r="C134" s="73" t="s">
        <v>87</v>
      </c>
      <c r="D134" s="74">
        <f>D135</f>
        <v>110410.05</v>
      </c>
      <c r="E134" s="74">
        <f>E135</f>
        <v>145400</v>
      </c>
      <c r="F134" s="74">
        <f>F135</f>
        <v>123365</v>
      </c>
      <c r="G134" s="141">
        <f t="shared" si="18"/>
        <v>84.845254470426411</v>
      </c>
      <c r="H134" s="142">
        <f t="shared" si="17"/>
        <v>111.73348802939587</v>
      </c>
    </row>
    <row r="135" spans="1:8" ht="15" customHeight="1" x14ac:dyDescent="0.25">
      <c r="A135" s="2"/>
      <c r="B135" s="2">
        <v>3132</v>
      </c>
      <c r="C135" s="8" t="s">
        <v>133</v>
      </c>
      <c r="D135" s="69">
        <v>110410.05</v>
      </c>
      <c r="E135" s="13">
        <v>145400</v>
      </c>
      <c r="F135" s="69">
        <v>123365</v>
      </c>
      <c r="G135" s="141">
        <f t="shared" si="18"/>
        <v>84.845254470426411</v>
      </c>
      <c r="H135" s="142">
        <f t="shared" si="17"/>
        <v>111.73348802939587</v>
      </c>
    </row>
    <row r="136" spans="1:8" x14ac:dyDescent="0.25">
      <c r="A136" s="4"/>
      <c r="B136" s="87" t="s">
        <v>31</v>
      </c>
      <c r="C136" s="87" t="s">
        <v>32</v>
      </c>
      <c r="D136" s="88">
        <f>D137+D141+D148+D161</f>
        <v>179121.51</v>
      </c>
      <c r="E136" s="88">
        <f>E137+E141+E148+E161+E158</f>
        <v>233350</v>
      </c>
      <c r="F136" s="88">
        <f>F137+F141+F148+F161+F158</f>
        <v>205771.46</v>
      </c>
      <c r="G136" s="131">
        <f t="shared" si="18"/>
        <v>88.181469895007496</v>
      </c>
      <c r="H136" s="119">
        <f t="shared" si="17"/>
        <v>114.8781405426964</v>
      </c>
    </row>
    <row r="137" spans="1:8" s="1" customFormat="1" x14ac:dyDescent="0.25">
      <c r="A137" s="73"/>
      <c r="B137" s="73">
        <v>321</v>
      </c>
      <c r="C137" s="73" t="s">
        <v>89</v>
      </c>
      <c r="D137" s="74">
        <f>D138+D139+D140</f>
        <v>50191.81</v>
      </c>
      <c r="E137" s="74">
        <f>E138+E139+E140</f>
        <v>63600</v>
      </c>
      <c r="F137" s="74">
        <f>F138+F139+F140</f>
        <v>51266.7</v>
      </c>
      <c r="G137" s="141">
        <f t="shared" si="18"/>
        <v>80.608018867924528</v>
      </c>
      <c r="H137" s="142">
        <f t="shared" si="17"/>
        <v>102.14156453014944</v>
      </c>
    </row>
    <row r="138" spans="1:8" ht="15" customHeight="1" x14ac:dyDescent="0.25">
      <c r="A138" s="2"/>
      <c r="B138" s="2">
        <v>3211</v>
      </c>
      <c r="C138" s="2" t="s">
        <v>90</v>
      </c>
      <c r="D138" s="69">
        <v>18824.86</v>
      </c>
      <c r="E138" s="13">
        <v>28600</v>
      </c>
      <c r="F138" s="69">
        <v>16950.77</v>
      </c>
      <c r="G138" s="141">
        <f t="shared" si="18"/>
        <v>59.268426573426581</v>
      </c>
      <c r="H138" s="142">
        <f t="shared" si="17"/>
        <v>90.044600597295272</v>
      </c>
    </row>
    <row r="139" spans="1:8" ht="15" customHeight="1" x14ac:dyDescent="0.25">
      <c r="A139" s="2"/>
      <c r="B139" s="2">
        <v>3212</v>
      </c>
      <c r="C139" s="2" t="s">
        <v>91</v>
      </c>
      <c r="D139" s="69">
        <v>14361.06</v>
      </c>
      <c r="E139" s="13">
        <v>16000</v>
      </c>
      <c r="F139" s="69">
        <v>13357.54</v>
      </c>
      <c r="G139" s="141">
        <f t="shared" si="18"/>
        <v>83.484624999999994</v>
      </c>
      <c r="H139" s="142">
        <f t="shared" si="17"/>
        <v>93.012214975774782</v>
      </c>
    </row>
    <row r="140" spans="1:8" ht="15" customHeight="1" x14ac:dyDescent="0.25">
      <c r="A140" s="2"/>
      <c r="B140" s="2">
        <v>3213</v>
      </c>
      <c r="C140" s="8" t="s">
        <v>115</v>
      </c>
      <c r="D140" s="69">
        <v>17005.89</v>
      </c>
      <c r="E140" s="13">
        <v>19000</v>
      </c>
      <c r="F140" s="69">
        <v>20958.39</v>
      </c>
      <c r="G140" s="141">
        <f t="shared" si="18"/>
        <v>110.30731578947368</v>
      </c>
      <c r="H140" s="142">
        <f t="shared" si="17"/>
        <v>123.24194734883032</v>
      </c>
    </row>
    <row r="141" spans="1:8" s="1" customFormat="1" ht="15" customHeight="1" x14ac:dyDescent="0.25">
      <c r="A141" s="73"/>
      <c r="B141" s="73">
        <v>322</v>
      </c>
      <c r="C141" s="73" t="s">
        <v>92</v>
      </c>
      <c r="D141" s="74">
        <f>D142+D143+D144+D145+D146+D147</f>
        <v>16192.189999999999</v>
      </c>
      <c r="E141" s="74">
        <f>E142+E143+E144+E145+E146+E147</f>
        <v>26400</v>
      </c>
      <c r="F141" s="74">
        <f>F142+F143+F144+F145+F146+F147</f>
        <v>20139.75</v>
      </c>
      <c r="G141" s="141">
        <f t="shared" si="18"/>
        <v>76.286931818181813</v>
      </c>
      <c r="H141" s="142">
        <f t="shared" si="17"/>
        <v>124.37940760329518</v>
      </c>
    </row>
    <row r="142" spans="1:8" ht="15" customHeight="1" x14ac:dyDescent="0.25">
      <c r="A142" s="2"/>
      <c r="B142" s="2">
        <v>3221</v>
      </c>
      <c r="C142" s="2" t="s">
        <v>93</v>
      </c>
      <c r="D142" s="69">
        <v>15230.31</v>
      </c>
      <c r="E142" s="13">
        <v>18000</v>
      </c>
      <c r="F142" s="69">
        <v>18032.64</v>
      </c>
      <c r="G142" s="141">
        <f t="shared" si="18"/>
        <v>100.18133333333333</v>
      </c>
      <c r="H142" s="142">
        <f t="shared" si="17"/>
        <v>118.39969114220261</v>
      </c>
    </row>
    <row r="143" spans="1:8" ht="15" customHeight="1" x14ac:dyDescent="0.25">
      <c r="A143" s="2"/>
      <c r="B143" s="2">
        <v>3222</v>
      </c>
      <c r="C143" s="2" t="s">
        <v>94</v>
      </c>
      <c r="D143" s="69">
        <v>526.65</v>
      </c>
      <c r="E143" s="13">
        <v>2500</v>
      </c>
      <c r="F143" s="69">
        <v>955.11</v>
      </c>
      <c r="G143" s="141">
        <f t="shared" si="18"/>
        <v>38.2044</v>
      </c>
      <c r="H143" s="142">
        <f t="shared" si="17"/>
        <v>181.35573910566791</v>
      </c>
    </row>
    <row r="144" spans="1:8" ht="15" customHeight="1" x14ac:dyDescent="0.25">
      <c r="A144" s="2"/>
      <c r="B144" s="2">
        <v>3223</v>
      </c>
      <c r="C144" s="2" t="s">
        <v>95</v>
      </c>
      <c r="D144" s="69">
        <v>0</v>
      </c>
      <c r="E144" s="13">
        <v>4000</v>
      </c>
      <c r="F144" s="69">
        <v>0</v>
      </c>
      <c r="G144" s="141">
        <f t="shared" si="18"/>
        <v>0</v>
      </c>
      <c r="H144" s="142"/>
    </row>
    <row r="145" spans="1:8" ht="15" customHeight="1" x14ac:dyDescent="0.25">
      <c r="A145" s="2"/>
      <c r="B145" s="2">
        <v>3224</v>
      </c>
      <c r="C145" s="2" t="s">
        <v>96</v>
      </c>
      <c r="D145" s="69">
        <v>0</v>
      </c>
      <c r="E145" s="13">
        <v>500</v>
      </c>
      <c r="F145" s="69">
        <v>142.5</v>
      </c>
      <c r="G145" s="141">
        <f t="shared" si="18"/>
        <v>28.499999999999996</v>
      </c>
      <c r="H145" s="142"/>
    </row>
    <row r="146" spans="1:8" ht="15" customHeight="1" x14ac:dyDescent="0.25">
      <c r="A146" s="2"/>
      <c r="B146" s="2">
        <v>3225</v>
      </c>
      <c r="C146" s="2" t="s">
        <v>97</v>
      </c>
      <c r="D146" s="69">
        <v>9</v>
      </c>
      <c r="E146" s="13">
        <v>700</v>
      </c>
      <c r="F146" s="69">
        <v>176.75</v>
      </c>
      <c r="G146" s="141">
        <f t="shared" si="18"/>
        <v>25.25</v>
      </c>
      <c r="H146" s="142"/>
    </row>
    <row r="147" spans="1:8" ht="15" customHeight="1" x14ac:dyDescent="0.25">
      <c r="A147" s="2"/>
      <c r="B147" s="2">
        <v>3227</v>
      </c>
      <c r="C147" s="2" t="s">
        <v>98</v>
      </c>
      <c r="D147" s="69">
        <v>426.23</v>
      </c>
      <c r="E147" s="13">
        <v>700</v>
      </c>
      <c r="F147" s="69">
        <v>832.75</v>
      </c>
      <c r="G147" s="141">
        <f t="shared" si="18"/>
        <v>118.96428571428572</v>
      </c>
      <c r="H147" s="142">
        <f t="shared" si="17"/>
        <v>195.37573610491987</v>
      </c>
    </row>
    <row r="148" spans="1:8" s="1" customFormat="1" ht="15" customHeight="1" x14ac:dyDescent="0.25">
      <c r="A148" s="73"/>
      <c r="B148" s="73">
        <v>323</v>
      </c>
      <c r="C148" s="73" t="s">
        <v>99</v>
      </c>
      <c r="D148" s="74">
        <f>D149+D150+D151+D152+D153+D154+D155+D156+D157</f>
        <v>106622.39999999999</v>
      </c>
      <c r="E148" s="74">
        <f>E149+E150+E151+E152+E153+E154+E155+E156+E157</f>
        <v>130050</v>
      </c>
      <c r="F148" s="74">
        <f>F149+F150+F151+F152+F153+F154+F155+F156+F157</f>
        <v>123196.35</v>
      </c>
      <c r="G148" s="141">
        <f t="shared" si="18"/>
        <v>94.729988465974628</v>
      </c>
      <c r="H148" s="142">
        <f t="shared" si="17"/>
        <v>115.54452910457842</v>
      </c>
    </row>
    <row r="149" spans="1:8" ht="15" customHeight="1" x14ac:dyDescent="0.25">
      <c r="A149" s="2"/>
      <c r="B149" s="2">
        <v>3231</v>
      </c>
      <c r="C149" s="8" t="s">
        <v>100</v>
      </c>
      <c r="D149" s="69">
        <v>9342.42</v>
      </c>
      <c r="E149" s="13">
        <v>11000</v>
      </c>
      <c r="F149" s="69">
        <v>8522.7999999999993</v>
      </c>
      <c r="G149" s="141">
        <f t="shared" si="18"/>
        <v>77.47999999999999</v>
      </c>
      <c r="H149" s="142">
        <f t="shared" si="17"/>
        <v>91.226898383930489</v>
      </c>
    </row>
    <row r="150" spans="1:8" ht="15" customHeight="1" x14ac:dyDescent="0.25">
      <c r="A150" s="2"/>
      <c r="B150" s="2">
        <v>3232</v>
      </c>
      <c r="C150" s="8" t="s">
        <v>101</v>
      </c>
      <c r="D150" s="69">
        <v>8523.09</v>
      </c>
      <c r="E150" s="13">
        <v>12000</v>
      </c>
      <c r="F150" s="69">
        <v>3352.47</v>
      </c>
      <c r="G150" s="141">
        <f t="shared" si="18"/>
        <v>27.937249999999995</v>
      </c>
      <c r="H150" s="142">
        <f t="shared" si="17"/>
        <v>39.333973946068852</v>
      </c>
    </row>
    <row r="151" spans="1:8" ht="15" customHeight="1" x14ac:dyDescent="0.25">
      <c r="A151" s="2"/>
      <c r="B151" s="2">
        <v>3233</v>
      </c>
      <c r="C151" s="8" t="s">
        <v>102</v>
      </c>
      <c r="D151" s="69">
        <v>61.6</v>
      </c>
      <c r="E151" s="13">
        <v>500</v>
      </c>
      <c r="F151" s="69">
        <v>820</v>
      </c>
      <c r="G151" s="141">
        <f t="shared" si="18"/>
        <v>164</v>
      </c>
      <c r="H151" s="142">
        <f t="shared" si="17"/>
        <v>1331.168831168831</v>
      </c>
    </row>
    <row r="152" spans="1:8" ht="15" customHeight="1" x14ac:dyDescent="0.25">
      <c r="A152" s="2"/>
      <c r="B152" s="2">
        <v>3234</v>
      </c>
      <c r="C152" s="8" t="s">
        <v>103</v>
      </c>
      <c r="D152" s="69">
        <v>843.37</v>
      </c>
      <c r="E152" s="13">
        <v>4200</v>
      </c>
      <c r="F152" s="69">
        <v>3939.24</v>
      </c>
      <c r="G152" s="141">
        <f t="shared" si="18"/>
        <v>93.791428571428568</v>
      </c>
      <c r="H152" s="142">
        <f t="shared" si="17"/>
        <v>467.08324934489013</v>
      </c>
    </row>
    <row r="153" spans="1:8" ht="15" customHeight="1" x14ac:dyDescent="0.25">
      <c r="A153" s="2"/>
      <c r="B153" s="2">
        <v>3235</v>
      </c>
      <c r="C153" s="8" t="s">
        <v>104</v>
      </c>
      <c r="D153" s="69">
        <v>1815.15</v>
      </c>
      <c r="E153" s="13">
        <v>4000</v>
      </c>
      <c r="F153" s="69">
        <v>1966.27</v>
      </c>
      <c r="G153" s="141">
        <f t="shared" si="18"/>
        <v>49.156750000000002</v>
      </c>
      <c r="H153" s="142">
        <f t="shared" si="17"/>
        <v>108.32548274247307</v>
      </c>
    </row>
    <row r="154" spans="1:8" ht="15" hidden="1" customHeight="1" x14ac:dyDescent="0.25">
      <c r="A154" s="2"/>
      <c r="B154" s="2">
        <v>3236</v>
      </c>
      <c r="C154" s="8" t="s">
        <v>105</v>
      </c>
      <c r="D154" s="69">
        <v>0</v>
      </c>
      <c r="E154" s="13">
        <v>0</v>
      </c>
      <c r="F154" s="69">
        <v>0</v>
      </c>
      <c r="G154" s="141" t="e">
        <f t="shared" si="18"/>
        <v>#DIV/0!</v>
      </c>
      <c r="H154" s="142" t="e">
        <f t="shared" si="17"/>
        <v>#DIV/0!</v>
      </c>
    </row>
    <row r="155" spans="1:8" ht="15" customHeight="1" x14ac:dyDescent="0.25">
      <c r="A155" s="2"/>
      <c r="B155" s="2">
        <v>3237</v>
      </c>
      <c r="C155" s="8" t="s">
        <v>106</v>
      </c>
      <c r="D155" s="69">
        <v>53114.06</v>
      </c>
      <c r="E155" s="13">
        <v>66000</v>
      </c>
      <c r="F155" s="69">
        <v>73050.080000000002</v>
      </c>
      <c r="G155" s="141">
        <f t="shared" si="18"/>
        <v>110.6819393939394</v>
      </c>
      <c r="H155" s="142">
        <f t="shared" si="17"/>
        <v>137.53435531006292</v>
      </c>
    </row>
    <row r="156" spans="1:8" ht="15" customHeight="1" x14ac:dyDescent="0.25">
      <c r="A156" s="2"/>
      <c r="B156" s="2">
        <v>3238</v>
      </c>
      <c r="C156" s="8" t="s">
        <v>107</v>
      </c>
      <c r="D156" s="69">
        <v>2937.5</v>
      </c>
      <c r="E156" s="13">
        <v>2150</v>
      </c>
      <c r="F156" s="69">
        <v>400</v>
      </c>
      <c r="G156" s="141">
        <f t="shared" si="18"/>
        <v>18.604651162790699</v>
      </c>
      <c r="H156" s="142"/>
    </row>
    <row r="157" spans="1:8" ht="15" customHeight="1" x14ac:dyDescent="0.25">
      <c r="A157" s="2"/>
      <c r="B157" s="2">
        <v>3239</v>
      </c>
      <c r="C157" s="8" t="s">
        <v>108</v>
      </c>
      <c r="D157" s="69">
        <v>29985.21</v>
      </c>
      <c r="E157" s="13">
        <v>30200</v>
      </c>
      <c r="F157" s="69">
        <v>31145.49</v>
      </c>
      <c r="G157" s="141">
        <f t="shared" si="18"/>
        <v>103.13076158940397</v>
      </c>
      <c r="H157" s="142">
        <f t="shared" si="17"/>
        <v>103.86950766727998</v>
      </c>
    </row>
    <row r="158" spans="1:8" ht="27" customHeight="1" x14ac:dyDescent="0.25">
      <c r="A158" s="2"/>
      <c r="B158" s="73">
        <v>325</v>
      </c>
      <c r="C158" s="73" t="s">
        <v>163</v>
      </c>
      <c r="D158" s="75">
        <v>0</v>
      </c>
      <c r="E158" s="74">
        <f>E159+E160</f>
        <v>1000</v>
      </c>
      <c r="F158" s="74">
        <f>F159+F160</f>
        <v>656.81</v>
      </c>
      <c r="G158" s="132">
        <f t="shared" si="18"/>
        <v>65.680999999999983</v>
      </c>
      <c r="H158" s="142"/>
    </row>
    <row r="159" spans="1:8" ht="27.75" customHeight="1" x14ac:dyDescent="0.25">
      <c r="A159" s="2"/>
      <c r="B159" s="2">
        <v>3251</v>
      </c>
      <c r="C159" s="2" t="s">
        <v>164</v>
      </c>
      <c r="D159" s="69">
        <v>0</v>
      </c>
      <c r="E159" s="13">
        <v>600</v>
      </c>
      <c r="F159" s="69">
        <v>353.59</v>
      </c>
      <c r="G159" s="141">
        <f t="shared" si="18"/>
        <v>58.931666666666658</v>
      </c>
      <c r="H159" s="142"/>
    </row>
    <row r="160" spans="1:8" ht="24.75" customHeight="1" x14ac:dyDescent="0.25">
      <c r="A160" s="2"/>
      <c r="B160" s="2">
        <v>3252</v>
      </c>
      <c r="C160" s="2" t="s">
        <v>163</v>
      </c>
      <c r="D160" s="69">
        <v>0</v>
      </c>
      <c r="E160" s="13">
        <v>400</v>
      </c>
      <c r="F160" s="69">
        <v>303.22000000000003</v>
      </c>
      <c r="G160" s="141">
        <f t="shared" si="18"/>
        <v>75.805000000000007</v>
      </c>
      <c r="H160" s="142"/>
    </row>
    <row r="161" spans="1:8" s="1" customFormat="1" ht="15" customHeight="1" x14ac:dyDescent="0.25">
      <c r="A161" s="73"/>
      <c r="B161" s="73">
        <v>329</v>
      </c>
      <c r="C161" s="73" t="s">
        <v>109</v>
      </c>
      <c r="D161" s="74">
        <f>D163+D164+D165+D166+D168+D162</f>
        <v>6115.1100000000006</v>
      </c>
      <c r="E161" s="74">
        <f>E163+E164+E165+E166+E168+E162</f>
        <v>12300</v>
      </c>
      <c r="F161" s="74">
        <f>F163+F164+F165+F166+F168+F162+F167</f>
        <v>10511.85</v>
      </c>
      <c r="G161" s="132">
        <f t="shared" si="18"/>
        <v>85.462195121951225</v>
      </c>
      <c r="H161" s="121">
        <f t="shared" si="17"/>
        <v>171.89960605778145</v>
      </c>
    </row>
    <row r="162" spans="1:8" s="1" customFormat="1" ht="15" customHeight="1" x14ac:dyDescent="0.25">
      <c r="A162" s="73"/>
      <c r="B162" s="2">
        <v>3291</v>
      </c>
      <c r="C162" s="8" t="s">
        <v>110</v>
      </c>
      <c r="D162" s="69">
        <v>1213</v>
      </c>
      <c r="E162" s="13">
        <v>1200</v>
      </c>
      <c r="F162" s="69">
        <v>1051.0999999999999</v>
      </c>
      <c r="G162" s="141">
        <f t="shared" si="18"/>
        <v>87.591666666666654</v>
      </c>
      <c r="H162" s="142">
        <f t="shared" si="17"/>
        <v>86.65292662819455</v>
      </c>
    </row>
    <row r="163" spans="1:8" ht="15" customHeight="1" x14ac:dyDescent="0.25">
      <c r="A163" s="2"/>
      <c r="B163" s="2">
        <v>3292</v>
      </c>
      <c r="C163" s="8" t="s">
        <v>111</v>
      </c>
      <c r="D163" s="69">
        <v>1795.92</v>
      </c>
      <c r="E163" s="13">
        <v>5200</v>
      </c>
      <c r="F163" s="69">
        <v>5152.55</v>
      </c>
      <c r="G163" s="141">
        <f t="shared" si="18"/>
        <v>99.087500000000006</v>
      </c>
      <c r="H163" s="142">
        <f t="shared" si="17"/>
        <v>286.90309145173501</v>
      </c>
    </row>
    <row r="164" spans="1:8" ht="15" customHeight="1" x14ac:dyDescent="0.25">
      <c r="A164" s="2"/>
      <c r="B164" s="2">
        <v>3293</v>
      </c>
      <c r="C164" s="8" t="s">
        <v>112</v>
      </c>
      <c r="D164" s="69">
        <v>21.45</v>
      </c>
      <c r="E164" s="13">
        <v>1300</v>
      </c>
      <c r="F164" s="69">
        <v>0</v>
      </c>
      <c r="G164" s="141">
        <f t="shared" si="18"/>
        <v>0</v>
      </c>
      <c r="H164" s="142">
        <f t="shared" si="17"/>
        <v>0</v>
      </c>
    </row>
    <row r="165" spans="1:8" ht="15" customHeight="1" x14ac:dyDescent="0.25">
      <c r="A165" s="2"/>
      <c r="B165" s="2">
        <v>3294</v>
      </c>
      <c r="C165" s="8" t="s">
        <v>113</v>
      </c>
      <c r="D165" s="69">
        <v>2574.98</v>
      </c>
      <c r="E165" s="13">
        <v>2700</v>
      </c>
      <c r="F165" s="69">
        <v>1392.13</v>
      </c>
      <c r="G165" s="141">
        <f t="shared" si="18"/>
        <v>51.560370370370379</v>
      </c>
      <c r="H165" s="142">
        <f t="shared" si="17"/>
        <v>54.063720883268992</v>
      </c>
    </row>
    <row r="166" spans="1:8" ht="15" customHeight="1" x14ac:dyDescent="0.25">
      <c r="A166" s="2"/>
      <c r="B166" s="2">
        <v>3295</v>
      </c>
      <c r="C166" s="8" t="s">
        <v>114</v>
      </c>
      <c r="D166" s="69">
        <v>509.76</v>
      </c>
      <c r="E166" s="13">
        <v>1100</v>
      </c>
      <c r="F166" s="69">
        <v>1316.07</v>
      </c>
      <c r="G166" s="141">
        <f t="shared" si="18"/>
        <v>119.64272727272727</v>
      </c>
      <c r="H166" s="142">
        <f t="shared" si="17"/>
        <v>258.17443502824858</v>
      </c>
    </row>
    <row r="167" spans="1:8" ht="15" customHeight="1" x14ac:dyDescent="0.25">
      <c r="A167" s="2"/>
      <c r="B167" s="2">
        <v>3296</v>
      </c>
      <c r="C167" s="2" t="s">
        <v>165</v>
      </c>
      <c r="D167" s="69">
        <v>0</v>
      </c>
      <c r="E167" s="13">
        <v>0</v>
      </c>
      <c r="F167" s="69">
        <v>1600</v>
      </c>
      <c r="G167" s="141"/>
      <c r="H167" s="142"/>
    </row>
    <row r="168" spans="1:8" ht="15" customHeight="1" x14ac:dyDescent="0.25">
      <c r="A168" s="2"/>
      <c r="B168" s="2">
        <v>3299</v>
      </c>
      <c r="C168" s="8" t="s">
        <v>109</v>
      </c>
      <c r="D168" s="69">
        <v>0</v>
      </c>
      <c r="E168" s="13">
        <v>800</v>
      </c>
      <c r="F168" s="69">
        <v>0</v>
      </c>
      <c r="G168" s="141">
        <f t="shared" si="18"/>
        <v>0</v>
      </c>
      <c r="H168" s="142"/>
    </row>
    <row r="169" spans="1:8" x14ac:dyDescent="0.25">
      <c r="A169" s="4"/>
      <c r="B169" s="87" t="s">
        <v>33</v>
      </c>
      <c r="C169" s="87" t="s">
        <v>34</v>
      </c>
      <c r="D169" s="88">
        <f>D170</f>
        <v>474.65</v>
      </c>
      <c r="E169" s="88">
        <f>E170</f>
        <v>1050</v>
      </c>
      <c r="F169" s="88">
        <f>F170</f>
        <v>570.87</v>
      </c>
      <c r="G169" s="131">
        <f t="shared" si="18"/>
        <v>54.368571428571435</v>
      </c>
      <c r="H169" s="119">
        <f t="shared" si="17"/>
        <v>120.27177920573055</v>
      </c>
    </row>
    <row r="170" spans="1:8" s="1" customFormat="1" x14ac:dyDescent="0.25">
      <c r="A170" s="73"/>
      <c r="B170" s="73">
        <v>343</v>
      </c>
      <c r="C170" s="73" t="s">
        <v>116</v>
      </c>
      <c r="D170" s="74">
        <f>D171+D172+D173</f>
        <v>474.65</v>
      </c>
      <c r="E170" s="74">
        <f>E171+E172+E173</f>
        <v>1050</v>
      </c>
      <c r="F170" s="74">
        <f>F171+F172+F173</f>
        <v>570.87</v>
      </c>
      <c r="G170" s="132">
        <f t="shared" si="18"/>
        <v>54.368571428571435</v>
      </c>
      <c r="H170" s="121">
        <f t="shared" si="17"/>
        <v>120.27177920573055</v>
      </c>
    </row>
    <row r="171" spans="1:8" x14ac:dyDescent="0.25">
      <c r="A171" s="2"/>
      <c r="B171" s="2">
        <v>3431</v>
      </c>
      <c r="C171" s="8" t="s">
        <v>117</v>
      </c>
      <c r="D171" s="69">
        <v>474.65</v>
      </c>
      <c r="E171" s="13">
        <v>1000</v>
      </c>
      <c r="F171" s="69">
        <v>434.11</v>
      </c>
      <c r="G171" s="141">
        <f t="shared" si="18"/>
        <v>43.411000000000001</v>
      </c>
      <c r="H171" s="142">
        <f t="shared" si="17"/>
        <v>91.458969767196891</v>
      </c>
    </row>
    <row r="172" spans="1:8" x14ac:dyDescent="0.25">
      <c r="A172" s="2"/>
      <c r="B172" s="2">
        <v>3432</v>
      </c>
      <c r="C172" s="8" t="s">
        <v>141</v>
      </c>
      <c r="D172" s="69">
        <v>0</v>
      </c>
      <c r="E172" s="13">
        <v>50</v>
      </c>
      <c r="F172" s="69">
        <v>0</v>
      </c>
      <c r="G172" s="141">
        <f t="shared" si="18"/>
        <v>0</v>
      </c>
      <c r="H172" s="142"/>
    </row>
    <row r="173" spans="1:8" ht="15" customHeight="1" x14ac:dyDescent="0.25">
      <c r="A173" s="2"/>
      <c r="B173" s="2">
        <v>3433</v>
      </c>
      <c r="C173" s="8" t="s">
        <v>118</v>
      </c>
      <c r="D173" s="69">
        <v>0</v>
      </c>
      <c r="E173" s="13">
        <v>0</v>
      </c>
      <c r="F173" s="69">
        <v>136.76</v>
      </c>
      <c r="G173" s="139" t="e">
        <f t="shared" si="18"/>
        <v>#DIV/0!</v>
      </c>
      <c r="H173" s="140" t="e">
        <f t="shared" si="17"/>
        <v>#DIV/0!</v>
      </c>
    </row>
    <row r="174" spans="1:8" ht="15" customHeight="1" x14ac:dyDescent="0.25">
      <c r="A174" s="5"/>
      <c r="B174" s="3" t="s">
        <v>12</v>
      </c>
      <c r="C174" s="3" t="s">
        <v>13</v>
      </c>
      <c r="D174" s="16">
        <f>D175+D178</f>
        <v>1647.8200000000002</v>
      </c>
      <c r="E174" s="16">
        <f>E175+E178</f>
        <v>5400</v>
      </c>
      <c r="F174" s="16">
        <f>F175+F178</f>
        <v>10001.39</v>
      </c>
      <c r="G174" s="134">
        <f t="shared" si="18"/>
        <v>185.21092592592592</v>
      </c>
      <c r="H174" s="129">
        <f t="shared" si="17"/>
        <v>606.94675389302222</v>
      </c>
    </row>
    <row r="175" spans="1:8" ht="15" customHeight="1" x14ac:dyDescent="0.25">
      <c r="A175" s="5"/>
      <c r="B175" s="90" t="s">
        <v>35</v>
      </c>
      <c r="C175" s="87" t="s">
        <v>36</v>
      </c>
      <c r="D175" s="88">
        <f t="shared" ref="D175:F176" si="20">D176</f>
        <v>0</v>
      </c>
      <c r="E175" s="88">
        <f t="shared" si="20"/>
        <v>4400</v>
      </c>
      <c r="F175" s="88">
        <f t="shared" si="20"/>
        <v>4344.38</v>
      </c>
      <c r="G175" s="143"/>
      <c r="H175" s="144"/>
    </row>
    <row r="176" spans="1:8" ht="15" customHeight="1" x14ac:dyDescent="0.25">
      <c r="A176" s="5"/>
      <c r="B176" s="73">
        <v>412</v>
      </c>
      <c r="C176" s="73" t="s">
        <v>119</v>
      </c>
      <c r="D176" s="74">
        <f t="shared" si="20"/>
        <v>0</v>
      </c>
      <c r="E176" s="74">
        <f t="shared" si="20"/>
        <v>4400</v>
      </c>
      <c r="F176" s="74">
        <f t="shared" si="20"/>
        <v>4344.38</v>
      </c>
      <c r="G176" s="141"/>
      <c r="H176" s="142"/>
    </row>
    <row r="177" spans="1:8" ht="15" customHeight="1" x14ac:dyDescent="0.25">
      <c r="A177" s="5"/>
      <c r="B177" s="2">
        <v>4123</v>
      </c>
      <c r="C177" s="8" t="s">
        <v>120</v>
      </c>
      <c r="D177" s="13">
        <v>0</v>
      </c>
      <c r="E177" s="13">
        <v>4400</v>
      </c>
      <c r="F177" s="13">
        <v>4344.38</v>
      </c>
      <c r="G177" s="141"/>
      <c r="H177" s="142"/>
    </row>
    <row r="178" spans="1:8" ht="15" customHeight="1" x14ac:dyDescent="0.25">
      <c r="A178" s="4"/>
      <c r="B178" s="87" t="s">
        <v>37</v>
      </c>
      <c r="C178" s="87" t="s">
        <v>38</v>
      </c>
      <c r="D178" s="88">
        <f>D179</f>
        <v>1647.8200000000002</v>
      </c>
      <c r="E178" s="88">
        <f>E179</f>
        <v>1000</v>
      </c>
      <c r="F178" s="88">
        <f>F179+F184</f>
        <v>5657.01</v>
      </c>
      <c r="G178" s="131">
        <f t="shared" si="18"/>
        <v>565.70100000000002</v>
      </c>
      <c r="H178" s="119">
        <f t="shared" si="17"/>
        <v>343.30266655338568</v>
      </c>
    </row>
    <row r="179" spans="1:8" s="1" customFormat="1" x14ac:dyDescent="0.25">
      <c r="A179" s="73"/>
      <c r="B179" s="73">
        <v>422</v>
      </c>
      <c r="C179" s="73" t="s">
        <v>121</v>
      </c>
      <c r="D179" s="74">
        <f>D180+D183+D182</f>
        <v>1647.8200000000002</v>
      </c>
      <c r="E179" s="74">
        <f>E180+E183</f>
        <v>1000</v>
      </c>
      <c r="F179" s="74">
        <f>F180+F183+F182+F181</f>
        <v>3850.1299999999997</v>
      </c>
      <c r="G179" s="141">
        <f t="shared" si="18"/>
        <v>385.01299999999998</v>
      </c>
      <c r="H179" s="142">
        <f t="shared" si="17"/>
        <v>233.64991321867677</v>
      </c>
    </row>
    <row r="180" spans="1:8" ht="15" customHeight="1" x14ac:dyDescent="0.25">
      <c r="A180" s="2"/>
      <c r="B180" s="2">
        <v>4221</v>
      </c>
      <c r="C180" s="8" t="s">
        <v>122</v>
      </c>
      <c r="D180" s="69">
        <v>735.57</v>
      </c>
      <c r="E180" s="13">
        <v>1000</v>
      </c>
      <c r="F180" s="69">
        <v>3248.04</v>
      </c>
      <c r="G180" s="141">
        <f t="shared" si="18"/>
        <v>324.80400000000003</v>
      </c>
      <c r="H180" s="142">
        <f t="shared" si="17"/>
        <v>441.56776377503155</v>
      </c>
    </row>
    <row r="181" spans="1:8" ht="15" customHeight="1" x14ac:dyDescent="0.25">
      <c r="A181" s="2"/>
      <c r="B181" s="2">
        <v>4223</v>
      </c>
      <c r="C181" s="2" t="s">
        <v>124</v>
      </c>
      <c r="D181" s="69">
        <v>0</v>
      </c>
      <c r="E181" s="13">
        <v>0</v>
      </c>
      <c r="F181" s="69">
        <v>44.5</v>
      </c>
      <c r="G181" s="141"/>
      <c r="H181" s="142"/>
    </row>
    <row r="182" spans="1:8" ht="15" customHeight="1" x14ac:dyDescent="0.25">
      <c r="A182" s="2"/>
      <c r="B182" s="2">
        <v>4224</v>
      </c>
      <c r="C182" s="2" t="s">
        <v>125</v>
      </c>
      <c r="D182" s="69">
        <v>658</v>
      </c>
      <c r="E182" s="13">
        <v>0</v>
      </c>
      <c r="F182" s="69">
        <v>459.85</v>
      </c>
      <c r="G182" s="141"/>
      <c r="H182" s="142">
        <f t="shared" si="17"/>
        <v>69.88601823708207</v>
      </c>
    </row>
    <row r="183" spans="1:8" x14ac:dyDescent="0.25">
      <c r="A183" s="2"/>
      <c r="B183" s="2">
        <v>4227</v>
      </c>
      <c r="C183" s="8" t="s">
        <v>132</v>
      </c>
      <c r="D183" s="69">
        <v>254.25</v>
      </c>
      <c r="E183" s="13">
        <v>0</v>
      </c>
      <c r="F183" s="69">
        <v>97.74</v>
      </c>
      <c r="G183" s="141"/>
      <c r="H183" s="142">
        <f t="shared" si="17"/>
        <v>38.442477876106189</v>
      </c>
    </row>
    <row r="184" spans="1:8" x14ac:dyDescent="0.25">
      <c r="A184" s="2"/>
      <c r="B184" s="73">
        <v>426</v>
      </c>
      <c r="C184" s="73" t="s">
        <v>178</v>
      </c>
      <c r="D184" s="74">
        <v>0</v>
      </c>
      <c r="E184" s="74">
        <f>E185+E187</f>
        <v>0</v>
      </c>
      <c r="F184" s="74">
        <f>F185+F187+F186</f>
        <v>1806.88</v>
      </c>
      <c r="G184" s="141"/>
      <c r="H184" s="142" t="e">
        <f t="shared" si="17"/>
        <v>#DIV/0!</v>
      </c>
    </row>
    <row r="185" spans="1:8" x14ac:dyDescent="0.25">
      <c r="A185" s="2"/>
      <c r="B185" s="2">
        <v>4262</v>
      </c>
      <c r="C185" s="2" t="s">
        <v>176</v>
      </c>
      <c r="D185" s="69">
        <v>0</v>
      </c>
      <c r="E185" s="13">
        <v>0</v>
      </c>
      <c r="F185" s="69">
        <v>1806.88</v>
      </c>
      <c r="G185" s="141"/>
      <c r="H185" s="142" t="e">
        <f t="shared" si="17"/>
        <v>#DIV/0!</v>
      </c>
    </row>
    <row r="186" spans="1:8" x14ac:dyDescent="0.25">
      <c r="A186" s="3"/>
      <c r="B186" s="148" t="s">
        <v>159</v>
      </c>
      <c r="C186" s="148" t="s">
        <v>160</v>
      </c>
      <c r="D186" s="24">
        <f>D187+D191</f>
        <v>14101.11</v>
      </c>
      <c r="E186" s="24">
        <v>0</v>
      </c>
      <c r="F186" s="24">
        <f>F187+F191</f>
        <v>0</v>
      </c>
      <c r="G186" s="109"/>
      <c r="H186" s="114">
        <f t="shared" si="17"/>
        <v>0</v>
      </c>
    </row>
    <row r="187" spans="1:8" x14ac:dyDescent="0.25">
      <c r="A187" s="5"/>
      <c r="B187" s="3" t="s">
        <v>10</v>
      </c>
      <c r="C187" s="3" t="s">
        <v>11</v>
      </c>
      <c r="D187" s="92">
        <f>D188</f>
        <v>661.25</v>
      </c>
      <c r="E187" s="92">
        <v>0</v>
      </c>
      <c r="F187" s="92">
        <f>F188</f>
        <v>0</v>
      </c>
      <c r="G187" s="134"/>
      <c r="H187" s="129">
        <f t="shared" si="17"/>
        <v>0</v>
      </c>
    </row>
    <row r="188" spans="1:8" x14ac:dyDescent="0.25">
      <c r="A188" s="4"/>
      <c r="B188" s="87" t="s">
        <v>31</v>
      </c>
      <c r="C188" s="87" t="s">
        <v>32</v>
      </c>
      <c r="D188" s="94">
        <f>D189</f>
        <v>661.25</v>
      </c>
      <c r="E188" s="94">
        <v>0</v>
      </c>
      <c r="F188" s="94">
        <f>F189</f>
        <v>0</v>
      </c>
      <c r="G188" s="131"/>
      <c r="H188" s="119">
        <f t="shared" ref="H188:H196" si="21">F188/D188*100</f>
        <v>0</v>
      </c>
    </row>
    <row r="189" spans="1:8" s="1" customFormat="1" x14ac:dyDescent="0.25">
      <c r="A189" s="73"/>
      <c r="B189" s="73">
        <v>322</v>
      </c>
      <c r="C189" s="73" t="s">
        <v>92</v>
      </c>
      <c r="D189" s="74">
        <f>D190</f>
        <v>661.25</v>
      </c>
      <c r="E189" s="74">
        <v>0</v>
      </c>
      <c r="F189" s="74">
        <f>F190</f>
        <v>0</v>
      </c>
      <c r="G189" s="141"/>
      <c r="H189" s="142">
        <f t="shared" si="21"/>
        <v>0</v>
      </c>
    </row>
    <row r="190" spans="1:8" ht="15" customHeight="1" x14ac:dyDescent="0.25">
      <c r="A190" s="2"/>
      <c r="B190" s="2">
        <v>3222</v>
      </c>
      <c r="C190" s="2" t="s">
        <v>94</v>
      </c>
      <c r="D190" s="69">
        <v>661.25</v>
      </c>
      <c r="E190" s="13">
        <v>0</v>
      </c>
      <c r="F190" s="69">
        <v>0</v>
      </c>
      <c r="G190" s="141"/>
      <c r="H190" s="142">
        <f t="shared" si="21"/>
        <v>0</v>
      </c>
    </row>
    <row r="191" spans="1:8" s="1" customFormat="1" x14ac:dyDescent="0.25">
      <c r="A191" s="73"/>
      <c r="B191" s="3" t="s">
        <v>12</v>
      </c>
      <c r="C191" s="3" t="s">
        <v>13</v>
      </c>
      <c r="D191" s="16">
        <f>D192</f>
        <v>13439.86</v>
      </c>
      <c r="E191" s="16">
        <f>E192+E195</f>
        <v>0</v>
      </c>
      <c r="F191" s="16">
        <f>F192</f>
        <v>0</v>
      </c>
      <c r="G191" s="134"/>
      <c r="H191" s="129">
        <f t="shared" si="21"/>
        <v>0</v>
      </c>
    </row>
    <row r="192" spans="1:8" ht="15" customHeight="1" x14ac:dyDescent="0.25">
      <c r="A192" s="2"/>
      <c r="B192" s="87" t="s">
        <v>37</v>
      </c>
      <c r="C192" s="87" t="s">
        <v>38</v>
      </c>
      <c r="D192" s="88">
        <f>D193</f>
        <v>13439.86</v>
      </c>
      <c r="E192" s="88">
        <f>E193</f>
        <v>0</v>
      </c>
      <c r="F192" s="88">
        <f>F193</f>
        <v>0</v>
      </c>
      <c r="G192" s="131"/>
      <c r="H192" s="119">
        <f t="shared" si="21"/>
        <v>0</v>
      </c>
    </row>
    <row r="193" spans="2:8" x14ac:dyDescent="0.25">
      <c r="B193" s="73">
        <v>422</v>
      </c>
      <c r="C193" s="73" t="s">
        <v>121</v>
      </c>
      <c r="D193" s="74">
        <f>D194+D196+D195</f>
        <v>13439.86</v>
      </c>
      <c r="E193" s="74">
        <f>E194+E196</f>
        <v>0</v>
      </c>
      <c r="F193" s="74">
        <f>F194+F196+F195</f>
        <v>0</v>
      </c>
      <c r="G193" s="141"/>
      <c r="H193" s="142">
        <f t="shared" si="21"/>
        <v>0</v>
      </c>
    </row>
    <row r="194" spans="2:8" x14ac:dyDescent="0.25">
      <c r="B194" s="2">
        <v>4221</v>
      </c>
      <c r="C194" s="8" t="s">
        <v>122</v>
      </c>
      <c r="D194" s="69">
        <v>1737.5</v>
      </c>
      <c r="E194" s="13">
        <v>0</v>
      </c>
      <c r="F194" s="69">
        <v>0</v>
      </c>
      <c r="G194" s="141"/>
      <c r="H194" s="142">
        <f t="shared" si="21"/>
        <v>0</v>
      </c>
    </row>
    <row r="195" spans="2:8" x14ac:dyDescent="0.25">
      <c r="B195" s="2">
        <v>4224</v>
      </c>
      <c r="C195" s="2" t="s">
        <v>125</v>
      </c>
      <c r="D195" s="69">
        <v>10931.25</v>
      </c>
      <c r="E195" s="13">
        <v>0</v>
      </c>
      <c r="F195" s="69">
        <v>0</v>
      </c>
      <c r="G195" s="141"/>
      <c r="H195" s="142">
        <f t="shared" si="21"/>
        <v>0</v>
      </c>
    </row>
    <row r="196" spans="2:8" x14ac:dyDescent="0.25">
      <c r="B196" s="2">
        <v>4227</v>
      </c>
      <c r="C196" s="8" t="s">
        <v>132</v>
      </c>
      <c r="D196" s="69">
        <v>771.11</v>
      </c>
      <c r="E196" s="13">
        <v>0</v>
      </c>
      <c r="F196" s="69">
        <v>0</v>
      </c>
      <c r="G196" s="141"/>
      <c r="H196" s="142">
        <f t="shared" si="21"/>
        <v>0</v>
      </c>
    </row>
  </sheetData>
  <mergeCells count="6">
    <mergeCell ref="A52:F52"/>
    <mergeCell ref="A3:F3"/>
    <mergeCell ref="A4:C4"/>
    <mergeCell ref="A5:F5"/>
    <mergeCell ref="A7:F7"/>
    <mergeCell ref="A9:F9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7"/>
  <sheetViews>
    <sheetView topLeftCell="B1" zoomScaleNormal="100" workbookViewId="0">
      <selection activeCell="B9" sqref="B9:H13"/>
    </sheetView>
  </sheetViews>
  <sheetFormatPr defaultRowHeight="15" x14ac:dyDescent="0.25"/>
  <cols>
    <col min="1" max="1" width="11" hidden="1" customWidth="1"/>
    <col min="2" max="2" width="11.28515625" customWidth="1"/>
    <col min="3" max="3" width="11.85546875" customWidth="1"/>
    <col min="4" max="4" width="11.140625" customWidth="1"/>
    <col min="5" max="5" width="11.5703125" customWidth="1"/>
    <col min="6" max="6" width="12.140625" style="67" customWidth="1"/>
    <col min="7" max="7" width="7.140625" customWidth="1"/>
    <col min="8" max="8" width="7.7109375" customWidth="1"/>
  </cols>
  <sheetData>
    <row r="1" spans="1:8" s="44" customFormat="1" x14ac:dyDescent="0.25">
      <c r="A1" s="47"/>
      <c r="B1" s="47" t="s">
        <v>139</v>
      </c>
      <c r="C1" s="43"/>
      <c r="F1" s="66"/>
    </row>
    <row r="2" spans="1:8" s="44" customFormat="1" ht="15" customHeight="1" x14ac:dyDescent="0.25">
      <c r="A2" s="83"/>
      <c r="B2" s="83" t="s">
        <v>140</v>
      </c>
      <c r="F2" s="66"/>
    </row>
    <row r="3" spans="1:8" x14ac:dyDescent="0.25">
      <c r="A3" s="173" t="s">
        <v>171</v>
      </c>
      <c r="B3" s="173"/>
      <c r="C3" s="173"/>
      <c r="D3" s="173"/>
      <c r="E3" s="173"/>
      <c r="F3" s="173"/>
    </row>
    <row r="4" spans="1:8" ht="15" customHeight="1" x14ac:dyDescent="0.25">
      <c r="A4" s="174"/>
      <c r="B4" s="174"/>
      <c r="C4" s="174"/>
    </row>
    <row r="5" spans="1:8" ht="18" customHeight="1" x14ac:dyDescent="0.25">
      <c r="A5" s="172" t="s">
        <v>65</v>
      </c>
      <c r="B5" s="172"/>
      <c r="C5" s="172"/>
      <c r="D5" s="172"/>
      <c r="E5" s="172"/>
      <c r="F5" s="172"/>
    </row>
    <row r="6" spans="1:8" ht="9" customHeight="1" x14ac:dyDescent="0.25">
      <c r="A6" s="55"/>
      <c r="B6" s="55"/>
      <c r="C6" s="55"/>
      <c r="D6" s="55"/>
      <c r="E6" s="65"/>
      <c r="F6" s="79"/>
    </row>
    <row r="7" spans="1:8" ht="15.75" customHeight="1" x14ac:dyDescent="0.25">
      <c r="A7" s="172" t="s">
        <v>134</v>
      </c>
      <c r="B7" s="172"/>
      <c r="C7" s="172"/>
      <c r="D7" s="172"/>
      <c r="E7" s="172"/>
      <c r="F7" s="172"/>
    </row>
    <row r="9" spans="1:8" ht="28.5" customHeight="1" x14ac:dyDescent="0.25">
      <c r="A9" s="89" t="s">
        <v>0</v>
      </c>
      <c r="B9" s="85" t="s">
        <v>1</v>
      </c>
      <c r="C9" s="85" t="s">
        <v>2</v>
      </c>
      <c r="D9" s="86" t="s">
        <v>173</v>
      </c>
      <c r="E9" s="85" t="s">
        <v>162</v>
      </c>
      <c r="F9" s="86" t="s">
        <v>172</v>
      </c>
      <c r="G9" s="85" t="s">
        <v>166</v>
      </c>
      <c r="H9" s="112" t="s">
        <v>166</v>
      </c>
    </row>
    <row r="10" spans="1:8" ht="20.25" customHeight="1" x14ac:dyDescent="0.25">
      <c r="A10" s="89"/>
      <c r="B10" s="108">
        <v>1</v>
      </c>
      <c r="C10" s="108">
        <v>2</v>
      </c>
      <c r="D10" s="108">
        <v>3</v>
      </c>
      <c r="E10" s="108">
        <v>4</v>
      </c>
      <c r="F10" s="108">
        <v>5</v>
      </c>
      <c r="G10" s="137" t="s">
        <v>167</v>
      </c>
      <c r="H10" s="138" t="s">
        <v>168</v>
      </c>
    </row>
    <row r="11" spans="1:8" ht="26.25" customHeight="1" x14ac:dyDescent="0.25">
      <c r="A11" s="6"/>
      <c r="B11" s="6"/>
      <c r="C11" s="23" t="s">
        <v>9</v>
      </c>
      <c r="D11" s="24">
        <f t="shared" ref="D11:F12" si="0">D12</f>
        <v>1459325.52</v>
      </c>
      <c r="E11" s="24">
        <f t="shared" si="0"/>
        <v>1842300</v>
      </c>
      <c r="F11" s="24">
        <f t="shared" si="0"/>
        <v>1647933.74</v>
      </c>
      <c r="G11" s="114">
        <f>F11/E11*100</f>
        <v>89.449804049286215</v>
      </c>
      <c r="H11" s="110">
        <f>F11/D11*100</f>
        <v>112.92434192475437</v>
      </c>
    </row>
    <row r="12" spans="1:8" ht="26.25" customHeight="1" x14ac:dyDescent="0.25">
      <c r="A12" s="7"/>
      <c r="B12" s="150" t="s">
        <v>39</v>
      </c>
      <c r="C12" s="150" t="s">
        <v>40</v>
      </c>
      <c r="D12" s="151">
        <f t="shared" si="0"/>
        <v>1459325.52</v>
      </c>
      <c r="E12" s="151">
        <f t="shared" si="0"/>
        <v>1842300</v>
      </c>
      <c r="F12" s="151">
        <f t="shared" si="0"/>
        <v>1647933.74</v>
      </c>
      <c r="G12" s="147">
        <f t="shared" ref="G12:G13" si="1">F12/E12*100</f>
        <v>89.449804049286215</v>
      </c>
      <c r="H12" s="153">
        <f t="shared" ref="H12:H13" si="2">F12/D12*100</f>
        <v>112.92434192475437</v>
      </c>
    </row>
    <row r="13" spans="1:8" ht="45" x14ac:dyDescent="0.25">
      <c r="A13" s="8"/>
      <c r="B13" s="8" t="s">
        <v>41</v>
      </c>
      <c r="C13" s="8" t="s">
        <v>42</v>
      </c>
      <c r="D13" s="70">
        <v>1459325.52</v>
      </c>
      <c r="E13" s="18">
        <v>1842300</v>
      </c>
      <c r="F13" s="70">
        <v>1647933.74</v>
      </c>
      <c r="G13" s="140">
        <f t="shared" si="1"/>
        <v>89.449804049286215</v>
      </c>
      <c r="H13" s="152">
        <f t="shared" si="2"/>
        <v>112.92434192475437</v>
      </c>
    </row>
    <row r="15" spans="1:8" x14ac:dyDescent="0.25">
      <c r="D15" s="35"/>
      <c r="E15" s="35"/>
    </row>
    <row r="17" spans="4:5" x14ac:dyDescent="0.25">
      <c r="D17" s="35"/>
      <c r="E17" s="35"/>
    </row>
  </sheetData>
  <mergeCells count="4">
    <mergeCell ref="A5:F5"/>
    <mergeCell ref="A7:F7"/>
    <mergeCell ref="A3:F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6"/>
  <sheetViews>
    <sheetView zoomScaleNormal="100" workbookViewId="0">
      <selection activeCell="K6" sqref="K6"/>
    </sheetView>
  </sheetViews>
  <sheetFormatPr defaultRowHeight="15" x14ac:dyDescent="0.25"/>
  <cols>
    <col min="1" max="1" width="8.7109375" customWidth="1"/>
    <col min="2" max="2" width="7.28515625" customWidth="1"/>
    <col min="3" max="3" width="5" bestFit="1" customWidth="1"/>
    <col min="4" max="4" width="37.7109375" bestFit="1" customWidth="1"/>
    <col min="5" max="5" width="16.85546875" customWidth="1"/>
    <col min="6" max="6" width="13.42578125" bestFit="1" customWidth="1"/>
    <col min="7" max="7" width="16.85546875" style="34" customWidth="1"/>
  </cols>
  <sheetData>
    <row r="1" spans="1:8" s="44" customFormat="1" x14ac:dyDescent="0.25">
      <c r="A1" s="47" t="s">
        <v>139</v>
      </c>
      <c r="B1" s="47"/>
      <c r="C1" s="43"/>
      <c r="F1" s="45"/>
    </row>
    <row r="2" spans="1:8" s="44" customFormat="1" ht="15" customHeight="1" x14ac:dyDescent="0.25">
      <c r="A2" s="83" t="s">
        <v>140</v>
      </c>
      <c r="B2" s="83"/>
      <c r="F2" s="45"/>
    </row>
    <row r="3" spans="1:8" x14ac:dyDescent="0.25">
      <c r="A3" s="173" t="s">
        <v>171</v>
      </c>
      <c r="B3" s="173"/>
      <c r="C3" s="173"/>
      <c r="D3" s="173"/>
      <c r="E3" s="173"/>
      <c r="F3" s="173"/>
      <c r="G3" s="173"/>
    </row>
    <row r="4" spans="1:8" ht="15" customHeight="1" x14ac:dyDescent="0.25">
      <c r="A4" s="174"/>
      <c r="B4" s="174"/>
      <c r="C4" s="174"/>
    </row>
    <row r="5" spans="1:8" s="46" customFormat="1" ht="15.75" customHeight="1" x14ac:dyDescent="0.25">
      <c r="A5" s="172" t="s">
        <v>58</v>
      </c>
      <c r="B5" s="172"/>
      <c r="C5" s="172"/>
      <c r="D5" s="172"/>
      <c r="E5" s="172"/>
      <c r="F5" s="172"/>
      <c r="G5" s="172"/>
      <c r="H5" s="64"/>
    </row>
    <row r="6" spans="1:8" s="46" customFormat="1" x14ac:dyDescent="0.25">
      <c r="A6" s="56"/>
      <c r="B6" s="56"/>
      <c r="C6" s="56"/>
      <c r="D6" s="56"/>
      <c r="E6" s="56"/>
      <c r="F6" s="56"/>
      <c r="G6" s="56"/>
      <c r="H6" s="64"/>
    </row>
    <row r="7" spans="1:8" s="46" customFormat="1" ht="18" customHeight="1" x14ac:dyDescent="0.25">
      <c r="A7" s="172" t="s">
        <v>68</v>
      </c>
      <c r="B7" s="172"/>
      <c r="C7" s="172"/>
      <c r="D7" s="172"/>
      <c r="E7" s="172"/>
      <c r="F7" s="172"/>
      <c r="G7" s="172"/>
      <c r="H7" s="63"/>
    </row>
    <row r="9" spans="1:8" ht="36.75" customHeight="1" x14ac:dyDescent="0.25">
      <c r="A9" s="99"/>
      <c r="B9" s="99" t="s">
        <v>0</v>
      </c>
      <c r="C9" s="100" t="s">
        <v>1</v>
      </c>
      <c r="D9" s="100" t="s">
        <v>2</v>
      </c>
      <c r="E9" s="101" t="s">
        <v>173</v>
      </c>
      <c r="F9" s="89" t="s">
        <v>162</v>
      </c>
      <c r="G9" s="101" t="s">
        <v>172</v>
      </c>
    </row>
    <row r="10" spans="1:8" x14ac:dyDescent="0.25">
      <c r="A10" s="28">
        <v>8</v>
      </c>
      <c r="B10" s="6"/>
      <c r="C10" s="29"/>
      <c r="D10" s="28" t="s">
        <v>51</v>
      </c>
      <c r="E10" s="38">
        <v>0</v>
      </c>
      <c r="F10" s="36">
        <v>0</v>
      </c>
      <c r="G10" s="38">
        <v>0</v>
      </c>
    </row>
    <row r="11" spans="1:8" x14ac:dyDescent="0.25">
      <c r="A11" s="30"/>
      <c r="B11" s="31">
        <v>84</v>
      </c>
      <c r="C11" s="31"/>
      <c r="D11" s="31" t="s">
        <v>52</v>
      </c>
      <c r="E11" s="39">
        <v>0</v>
      </c>
      <c r="F11" s="37">
        <v>0</v>
      </c>
      <c r="G11" s="39">
        <v>0</v>
      </c>
    </row>
    <row r="12" spans="1:8" x14ac:dyDescent="0.25">
      <c r="A12" s="32"/>
      <c r="B12" s="32"/>
      <c r="C12" s="32">
        <v>81</v>
      </c>
      <c r="D12" s="40" t="s">
        <v>53</v>
      </c>
      <c r="E12" s="41">
        <v>0</v>
      </c>
      <c r="F12" s="37">
        <v>0</v>
      </c>
      <c r="G12" s="41">
        <v>0</v>
      </c>
    </row>
    <row r="13" spans="1:8" x14ac:dyDescent="0.25">
      <c r="A13" s="28">
        <v>5</v>
      </c>
      <c r="B13" s="28"/>
      <c r="C13" s="29"/>
      <c r="D13" s="28" t="s">
        <v>54</v>
      </c>
      <c r="E13" s="38">
        <v>0</v>
      </c>
      <c r="F13" s="36">
        <v>0</v>
      </c>
      <c r="G13" s="38">
        <v>0</v>
      </c>
    </row>
    <row r="14" spans="1:8" ht="17.25" customHeight="1" x14ac:dyDescent="0.25">
      <c r="A14" s="31"/>
      <c r="B14" s="31">
        <v>54</v>
      </c>
      <c r="C14" s="31"/>
      <c r="D14" s="33" t="s">
        <v>55</v>
      </c>
      <c r="E14" s="39">
        <v>0</v>
      </c>
      <c r="F14" s="37">
        <v>0</v>
      </c>
      <c r="G14" s="39">
        <v>0</v>
      </c>
    </row>
    <row r="15" spans="1:8" x14ac:dyDescent="0.25">
      <c r="A15" s="31"/>
      <c r="B15" s="31"/>
      <c r="C15" s="32">
        <v>11</v>
      </c>
      <c r="D15" s="40" t="s">
        <v>56</v>
      </c>
      <c r="E15" s="41">
        <v>0</v>
      </c>
      <c r="F15" s="37">
        <v>0</v>
      </c>
      <c r="G15" s="41">
        <v>0</v>
      </c>
    </row>
    <row r="16" spans="1:8" x14ac:dyDescent="0.25">
      <c r="A16" s="31"/>
      <c r="B16" s="31"/>
      <c r="C16" s="32">
        <v>31</v>
      </c>
      <c r="D16" s="40" t="s">
        <v>57</v>
      </c>
      <c r="E16" s="41">
        <v>0</v>
      </c>
      <c r="F16" s="37">
        <v>0</v>
      </c>
      <c r="G16" s="41">
        <v>0</v>
      </c>
    </row>
  </sheetData>
  <mergeCells count="4">
    <mergeCell ref="A5:G5"/>
    <mergeCell ref="A7:G7"/>
    <mergeCell ref="A3:G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48"/>
  <sheetViews>
    <sheetView topLeftCell="B20" zoomScaleNormal="100" workbookViewId="0">
      <selection activeCell="M36" sqref="M36"/>
    </sheetView>
  </sheetViews>
  <sheetFormatPr defaultRowHeight="15" x14ac:dyDescent="0.25"/>
  <cols>
    <col min="1" max="1" width="8.28515625" hidden="1" customWidth="1"/>
    <col min="2" max="2" width="15" customWidth="1"/>
    <col min="3" max="3" width="34.7109375" customWidth="1"/>
    <col min="4" max="4" width="12.140625" customWidth="1"/>
    <col min="5" max="5" width="11" customWidth="1"/>
    <col min="6" max="6" width="11.42578125" style="67" customWidth="1"/>
    <col min="7" max="7" width="7.42578125" customWidth="1"/>
    <col min="8" max="8" width="8" customWidth="1"/>
  </cols>
  <sheetData>
    <row r="1" spans="1:8" s="44" customFormat="1" x14ac:dyDescent="0.25">
      <c r="A1" s="47"/>
      <c r="B1" s="47" t="s">
        <v>139</v>
      </c>
      <c r="C1" s="43"/>
      <c r="F1" s="66"/>
    </row>
    <row r="2" spans="1:8" s="44" customFormat="1" ht="15" customHeight="1" x14ac:dyDescent="0.25">
      <c r="A2" s="83"/>
      <c r="B2" s="83" t="s">
        <v>140</v>
      </c>
      <c r="F2" s="66"/>
    </row>
    <row r="3" spans="1:8" x14ac:dyDescent="0.25">
      <c r="A3" s="173" t="s">
        <v>174</v>
      </c>
      <c r="B3" s="173"/>
      <c r="C3" s="173"/>
      <c r="D3" s="173"/>
      <c r="E3" s="173"/>
      <c r="F3" s="173"/>
    </row>
    <row r="4" spans="1:8" ht="15" customHeight="1" x14ac:dyDescent="0.25">
      <c r="A4" s="174"/>
      <c r="B4" s="174"/>
      <c r="C4" s="174"/>
    </row>
    <row r="5" spans="1:8" x14ac:dyDescent="0.25">
      <c r="A5" s="14"/>
      <c r="B5" s="14"/>
    </row>
    <row r="6" spans="1:8" ht="15" customHeight="1" x14ac:dyDescent="0.25">
      <c r="A6" s="172" t="s">
        <v>69</v>
      </c>
      <c r="B6" s="172"/>
      <c r="C6" s="172"/>
      <c r="D6" s="172"/>
      <c r="E6" s="172"/>
      <c r="F6" s="172"/>
    </row>
    <row r="8" spans="1:8" x14ac:dyDescent="0.25">
      <c r="D8" s="35"/>
      <c r="E8" s="35"/>
    </row>
    <row r="9" spans="1:8" ht="37.5" customHeight="1" x14ac:dyDescent="0.25">
      <c r="A9" s="85" t="s">
        <v>0</v>
      </c>
      <c r="B9" s="85" t="s">
        <v>1</v>
      </c>
      <c r="C9" s="85" t="s">
        <v>2</v>
      </c>
      <c r="D9" s="86" t="s">
        <v>173</v>
      </c>
      <c r="E9" s="85" t="s">
        <v>162</v>
      </c>
      <c r="F9" s="86" t="s">
        <v>172</v>
      </c>
      <c r="G9" s="85" t="s">
        <v>166</v>
      </c>
      <c r="H9" s="112" t="s">
        <v>166</v>
      </c>
    </row>
    <row r="10" spans="1:8" ht="17.25" customHeight="1" x14ac:dyDescent="0.25">
      <c r="A10" s="85"/>
      <c r="B10" s="108">
        <v>1</v>
      </c>
      <c r="C10" s="108">
        <v>2</v>
      </c>
      <c r="D10" s="108">
        <v>3</v>
      </c>
      <c r="E10" s="108">
        <v>4</v>
      </c>
      <c r="F10" s="108">
        <v>5</v>
      </c>
      <c r="G10" s="137" t="s">
        <v>167</v>
      </c>
      <c r="H10" s="138" t="s">
        <v>168</v>
      </c>
    </row>
    <row r="11" spans="1:8" s="1" customFormat="1" ht="15" customHeight="1" x14ac:dyDescent="0.25">
      <c r="A11" s="26"/>
      <c r="B11" s="26"/>
      <c r="C11" s="26" t="s">
        <v>9</v>
      </c>
      <c r="D11" s="27"/>
      <c r="E11" s="27"/>
      <c r="F11" s="27"/>
      <c r="G11" s="27"/>
      <c r="H11" s="27"/>
    </row>
    <row r="12" spans="1:8" ht="36" customHeight="1" x14ac:dyDescent="0.25">
      <c r="A12" s="9"/>
      <c r="B12" s="9" t="s">
        <v>43</v>
      </c>
      <c r="C12" s="9" t="s">
        <v>44</v>
      </c>
      <c r="D12" s="19"/>
      <c r="E12" s="19"/>
      <c r="F12" s="19"/>
      <c r="G12" s="19"/>
      <c r="H12" s="19"/>
    </row>
    <row r="13" spans="1:8" ht="16.5" customHeight="1" x14ac:dyDescent="0.25">
      <c r="A13" s="10"/>
      <c r="B13" s="10" t="s">
        <v>45</v>
      </c>
      <c r="C13" s="10" t="s">
        <v>46</v>
      </c>
      <c r="D13" s="20"/>
      <c r="E13" s="20"/>
      <c r="F13" s="20"/>
      <c r="G13" s="20"/>
      <c r="H13" s="20"/>
    </row>
    <row r="14" spans="1:8" ht="22.5" customHeight="1" x14ac:dyDescent="0.25">
      <c r="A14" s="11"/>
      <c r="B14" s="11" t="s">
        <v>153</v>
      </c>
      <c r="C14" s="11" t="s">
        <v>139</v>
      </c>
      <c r="D14" s="21"/>
      <c r="E14" s="21"/>
      <c r="F14" s="21"/>
      <c r="G14" s="21"/>
      <c r="H14" s="21"/>
    </row>
    <row r="15" spans="1:8" s="1" customFormat="1" ht="15" customHeight="1" x14ac:dyDescent="0.25">
      <c r="A15" s="12"/>
      <c r="B15" s="12" t="s">
        <v>47</v>
      </c>
      <c r="C15" s="12" t="s">
        <v>48</v>
      </c>
      <c r="D15" s="22"/>
      <c r="E15" s="22"/>
      <c r="F15" s="22"/>
      <c r="G15" s="22"/>
      <c r="H15" s="22"/>
    </row>
    <row r="16" spans="1:8" ht="25.5" customHeight="1" x14ac:dyDescent="0.25">
      <c r="A16" s="6"/>
      <c r="B16" s="23" t="s">
        <v>49</v>
      </c>
      <c r="C16" s="23" t="s">
        <v>50</v>
      </c>
      <c r="D16" s="24">
        <f>D17+D22+D26+D34</f>
        <v>1409456.0200000003</v>
      </c>
      <c r="E16" s="24">
        <f>E17+E22+E26+E34</f>
        <v>1792300</v>
      </c>
      <c r="F16" s="24">
        <f>F17+F22+F26+F34</f>
        <v>1598220.74</v>
      </c>
      <c r="G16" s="114">
        <f>F16/E16*100</f>
        <v>89.171496959214409</v>
      </c>
      <c r="H16" s="114">
        <f>F16/D16*100</f>
        <v>113.39273573076794</v>
      </c>
    </row>
    <row r="17" spans="1:8" x14ac:dyDescent="0.25">
      <c r="A17" s="97"/>
      <c r="B17" s="97" t="s">
        <v>154</v>
      </c>
      <c r="C17" s="97" t="s">
        <v>30</v>
      </c>
      <c r="D17" s="98">
        <f>D18</f>
        <v>403724.18</v>
      </c>
      <c r="E17" s="98">
        <f>E18</f>
        <v>473200</v>
      </c>
      <c r="F17" s="98">
        <f>F18</f>
        <v>467703.14</v>
      </c>
      <c r="G17" s="147">
        <f t="shared" ref="G17:G45" si="0">F17/E17*100</f>
        <v>98.838364327979704</v>
      </c>
      <c r="H17" s="147">
        <f t="shared" ref="H17:H45" si="1">F17/D17*100</f>
        <v>115.84719547885392</v>
      </c>
    </row>
    <row r="18" spans="1:8" x14ac:dyDescent="0.25">
      <c r="A18" s="4"/>
      <c r="B18" s="91" t="s">
        <v>10</v>
      </c>
      <c r="C18" s="91" t="s">
        <v>11</v>
      </c>
      <c r="D18" s="96">
        <f>D19+D20+D21</f>
        <v>403724.18</v>
      </c>
      <c r="E18" s="96">
        <f>E19+E20+E21</f>
        <v>473200</v>
      </c>
      <c r="F18" s="96">
        <f>F19+F20+F21</f>
        <v>467703.14</v>
      </c>
      <c r="G18" s="144">
        <f t="shared" si="0"/>
        <v>98.838364327979704</v>
      </c>
      <c r="H18" s="144">
        <f t="shared" si="1"/>
        <v>115.84719547885392</v>
      </c>
    </row>
    <row r="19" spans="1:8" x14ac:dyDescent="0.25">
      <c r="A19" s="2"/>
      <c r="B19" s="2" t="s">
        <v>28</v>
      </c>
      <c r="C19" s="2" t="s">
        <v>29</v>
      </c>
      <c r="D19" s="69">
        <v>322900</v>
      </c>
      <c r="E19" s="13">
        <v>371500</v>
      </c>
      <c r="F19" s="69">
        <v>371500</v>
      </c>
      <c r="G19" s="142">
        <f t="shared" si="0"/>
        <v>100</v>
      </c>
      <c r="H19" s="142">
        <f t="shared" si="1"/>
        <v>115.05109941158254</v>
      </c>
    </row>
    <row r="20" spans="1:8" x14ac:dyDescent="0.25">
      <c r="A20" s="73"/>
      <c r="B20" s="2" t="s">
        <v>31</v>
      </c>
      <c r="C20" s="2" t="s">
        <v>32</v>
      </c>
      <c r="D20" s="70">
        <v>80024.179999999993</v>
      </c>
      <c r="E20" s="18">
        <v>100700</v>
      </c>
      <c r="F20" s="70">
        <v>95203.14</v>
      </c>
      <c r="G20" s="142">
        <f t="shared" si="0"/>
        <v>94.541350546176758</v>
      </c>
      <c r="H20" s="142">
        <f t="shared" si="1"/>
        <v>118.96796693199481</v>
      </c>
    </row>
    <row r="21" spans="1:8" x14ac:dyDescent="0.25">
      <c r="A21" s="2"/>
      <c r="B21" s="102" t="s">
        <v>33</v>
      </c>
      <c r="C21" s="8" t="s">
        <v>34</v>
      </c>
      <c r="D21" s="69">
        <v>800</v>
      </c>
      <c r="E21" s="13">
        <v>1000</v>
      </c>
      <c r="F21" s="69">
        <v>1000</v>
      </c>
      <c r="G21" s="142">
        <f t="shared" si="0"/>
        <v>100</v>
      </c>
      <c r="H21" s="142">
        <f t="shared" si="1"/>
        <v>125</v>
      </c>
    </row>
    <row r="22" spans="1:8" x14ac:dyDescent="0.25">
      <c r="A22" s="3"/>
      <c r="B22" s="97" t="s">
        <v>148</v>
      </c>
      <c r="C22" s="97" t="s">
        <v>19</v>
      </c>
      <c r="D22" s="98">
        <f>D23</f>
        <v>12446.070000000002</v>
      </c>
      <c r="E22" s="98">
        <f>E23</f>
        <v>15000</v>
      </c>
      <c r="F22" s="98">
        <f>F23</f>
        <v>19564.399999999998</v>
      </c>
      <c r="G22" s="147">
        <f t="shared" si="0"/>
        <v>130.42933333333332</v>
      </c>
      <c r="H22" s="147">
        <f t="shared" si="1"/>
        <v>157.19339518418261</v>
      </c>
    </row>
    <row r="23" spans="1:8" x14ac:dyDescent="0.25">
      <c r="A23" s="4"/>
      <c r="B23" s="4" t="s">
        <v>10</v>
      </c>
      <c r="C23" s="4" t="s">
        <v>11</v>
      </c>
      <c r="D23" s="17">
        <f>D24+D25</f>
        <v>12446.070000000002</v>
      </c>
      <c r="E23" s="17">
        <f>E24+E25</f>
        <v>15000</v>
      </c>
      <c r="F23" s="17">
        <f>F24+F25</f>
        <v>19564.399999999998</v>
      </c>
      <c r="G23" s="144">
        <f t="shared" si="0"/>
        <v>130.42933333333332</v>
      </c>
      <c r="H23" s="144">
        <f t="shared" si="1"/>
        <v>157.19339518418261</v>
      </c>
    </row>
    <row r="24" spans="1:8" x14ac:dyDescent="0.25">
      <c r="A24" s="103"/>
      <c r="B24" s="103" t="s">
        <v>28</v>
      </c>
      <c r="C24" s="103" t="s">
        <v>29</v>
      </c>
      <c r="D24" s="105">
        <v>11155.12</v>
      </c>
      <c r="E24" s="104">
        <v>14200</v>
      </c>
      <c r="F24" s="105">
        <v>17128.099999999999</v>
      </c>
      <c r="G24" s="142">
        <f t="shared" si="0"/>
        <v>120.62042253521126</v>
      </c>
      <c r="H24" s="142">
        <f t="shared" si="1"/>
        <v>153.54473999383239</v>
      </c>
    </row>
    <row r="25" spans="1:8" x14ac:dyDescent="0.25">
      <c r="A25" s="2"/>
      <c r="B25" s="2" t="s">
        <v>31</v>
      </c>
      <c r="C25" s="2" t="s">
        <v>32</v>
      </c>
      <c r="D25" s="69">
        <v>1290.95</v>
      </c>
      <c r="E25" s="13">
        <v>800</v>
      </c>
      <c r="F25" s="69">
        <v>2436.3000000000002</v>
      </c>
      <c r="G25" s="142">
        <f t="shared" si="0"/>
        <v>304.53750000000002</v>
      </c>
      <c r="H25" s="142">
        <f t="shared" si="1"/>
        <v>188.72148417831832</v>
      </c>
    </row>
    <row r="26" spans="1:8" x14ac:dyDescent="0.25">
      <c r="A26" s="3"/>
      <c r="B26" s="97" t="s">
        <v>150</v>
      </c>
      <c r="C26" s="97" t="s">
        <v>16</v>
      </c>
      <c r="D26" s="98">
        <f t="shared" ref="D26" si="2">D27+D31</f>
        <v>979184.66</v>
      </c>
      <c r="E26" s="98">
        <f t="shared" ref="E26:F26" si="3">E27+E31</f>
        <v>1304100</v>
      </c>
      <c r="F26" s="98">
        <f t="shared" si="3"/>
        <v>1110953.2</v>
      </c>
      <c r="G26" s="147">
        <f t="shared" si="0"/>
        <v>85.189264626945786</v>
      </c>
      <c r="H26" s="147">
        <f t="shared" si="1"/>
        <v>113.45696530825961</v>
      </c>
    </row>
    <row r="27" spans="1:8" x14ac:dyDescent="0.25">
      <c r="A27" s="4"/>
      <c r="B27" s="4" t="s">
        <v>10</v>
      </c>
      <c r="C27" s="4" t="s">
        <v>11</v>
      </c>
      <c r="D27" s="96">
        <f>D28+D29+D30</f>
        <v>977536.84000000008</v>
      </c>
      <c r="E27" s="96">
        <f>E28+E29+E30</f>
        <v>1298700</v>
      </c>
      <c r="F27" s="96">
        <f>F28+F29+F30</f>
        <v>1100951.81</v>
      </c>
      <c r="G27" s="144">
        <f t="shared" si="0"/>
        <v>84.773374143374141</v>
      </c>
      <c r="H27" s="144">
        <f t="shared" si="1"/>
        <v>112.62509656413562</v>
      </c>
    </row>
    <row r="28" spans="1:8" x14ac:dyDescent="0.25">
      <c r="A28" s="2"/>
      <c r="B28" s="2" t="s">
        <v>28</v>
      </c>
      <c r="C28" s="2" t="s">
        <v>29</v>
      </c>
      <c r="D28" s="69">
        <v>797940.68</v>
      </c>
      <c r="E28" s="13">
        <v>1064300</v>
      </c>
      <c r="F28" s="69">
        <v>894609.48</v>
      </c>
      <c r="G28" s="142">
        <f t="shared" si="0"/>
        <v>84.056138306868363</v>
      </c>
      <c r="H28" s="142">
        <f t="shared" si="1"/>
        <v>112.11478527451438</v>
      </c>
    </row>
    <row r="29" spans="1:8" x14ac:dyDescent="0.25">
      <c r="A29" s="2"/>
      <c r="B29" s="2" t="s">
        <v>31</v>
      </c>
      <c r="C29" s="2" t="s">
        <v>32</v>
      </c>
      <c r="D29" s="69">
        <v>179121.51</v>
      </c>
      <c r="E29" s="13">
        <v>233350</v>
      </c>
      <c r="F29" s="69">
        <v>205771.46</v>
      </c>
      <c r="G29" s="142">
        <f t="shared" si="0"/>
        <v>88.181469895007496</v>
      </c>
      <c r="H29" s="142">
        <f t="shared" si="1"/>
        <v>114.8781405426964</v>
      </c>
    </row>
    <row r="30" spans="1:8" x14ac:dyDescent="0.25">
      <c r="A30" s="2"/>
      <c r="B30" s="2" t="s">
        <v>33</v>
      </c>
      <c r="C30" s="2" t="s">
        <v>34</v>
      </c>
      <c r="D30" s="69">
        <v>474.65</v>
      </c>
      <c r="E30" s="13">
        <v>1050</v>
      </c>
      <c r="F30" s="69">
        <v>570.87</v>
      </c>
      <c r="G30" s="142">
        <f t="shared" si="0"/>
        <v>54.368571428571435</v>
      </c>
      <c r="H30" s="142">
        <f t="shared" si="1"/>
        <v>120.27177920573055</v>
      </c>
    </row>
    <row r="31" spans="1:8" ht="15" customHeight="1" x14ac:dyDescent="0.25">
      <c r="A31" s="4"/>
      <c r="B31" s="91" t="s">
        <v>12</v>
      </c>
      <c r="C31" s="91" t="s">
        <v>13</v>
      </c>
      <c r="D31" s="106">
        <f>D32+D33</f>
        <v>1647.82</v>
      </c>
      <c r="E31" s="106">
        <f>E32+E33</f>
        <v>5400</v>
      </c>
      <c r="F31" s="106">
        <f>F32+F33</f>
        <v>10001.39</v>
      </c>
      <c r="G31" s="144">
        <f t="shared" si="0"/>
        <v>185.21092592592592</v>
      </c>
      <c r="H31" s="144">
        <f t="shared" si="1"/>
        <v>606.94675389302222</v>
      </c>
    </row>
    <row r="32" spans="1:8" ht="15" customHeight="1" x14ac:dyDescent="0.25">
      <c r="A32" s="2"/>
      <c r="B32" s="102" t="s">
        <v>35</v>
      </c>
      <c r="C32" s="8" t="s">
        <v>36</v>
      </c>
      <c r="D32" s="69">
        <v>0</v>
      </c>
      <c r="E32" s="13">
        <v>4400</v>
      </c>
      <c r="F32" s="69">
        <v>4344.38</v>
      </c>
      <c r="G32" s="142"/>
      <c r="H32" s="142"/>
    </row>
    <row r="33" spans="1:13" ht="15" customHeight="1" x14ac:dyDescent="0.25">
      <c r="A33" s="2"/>
      <c r="B33" s="2" t="s">
        <v>37</v>
      </c>
      <c r="C33" s="2" t="s">
        <v>38</v>
      </c>
      <c r="D33" s="69">
        <v>1647.82</v>
      </c>
      <c r="E33" s="13">
        <v>1000</v>
      </c>
      <c r="F33" s="69">
        <v>5657.01</v>
      </c>
      <c r="G33" s="142">
        <f t="shared" si="0"/>
        <v>565.70100000000002</v>
      </c>
      <c r="H33" s="142">
        <f t="shared" si="1"/>
        <v>343.30266655338573</v>
      </c>
    </row>
    <row r="34" spans="1:13" x14ac:dyDescent="0.25">
      <c r="A34" s="3"/>
      <c r="B34" s="3" t="s">
        <v>159</v>
      </c>
      <c r="C34" s="3" t="s">
        <v>160</v>
      </c>
      <c r="D34" s="98">
        <f>D35+D37</f>
        <v>14101.11</v>
      </c>
      <c r="E34" s="98">
        <f>E35</f>
        <v>0</v>
      </c>
      <c r="F34" s="98">
        <f>F35+F37</f>
        <v>0</v>
      </c>
      <c r="G34" s="129"/>
      <c r="H34" s="129">
        <f t="shared" si="1"/>
        <v>0</v>
      </c>
    </row>
    <row r="35" spans="1:13" x14ac:dyDescent="0.25">
      <c r="A35" s="4"/>
      <c r="B35" s="4" t="s">
        <v>10</v>
      </c>
      <c r="C35" s="4" t="s">
        <v>11</v>
      </c>
      <c r="D35" s="107">
        <f>D36</f>
        <v>661.25</v>
      </c>
      <c r="E35" s="17">
        <v>0</v>
      </c>
      <c r="F35" s="107">
        <f>F36</f>
        <v>0</v>
      </c>
      <c r="G35" s="155"/>
      <c r="H35" s="155">
        <f t="shared" si="1"/>
        <v>0</v>
      </c>
    </row>
    <row r="36" spans="1:13" x14ac:dyDescent="0.25">
      <c r="A36" s="2"/>
      <c r="B36" s="2" t="s">
        <v>31</v>
      </c>
      <c r="C36" s="2" t="s">
        <v>32</v>
      </c>
      <c r="D36" s="69">
        <v>661.25</v>
      </c>
      <c r="E36" s="13">
        <v>0</v>
      </c>
      <c r="F36" s="69">
        <v>0</v>
      </c>
      <c r="G36" s="154"/>
      <c r="H36" s="154">
        <f t="shared" si="1"/>
        <v>0</v>
      </c>
    </row>
    <row r="37" spans="1:13" x14ac:dyDescent="0.25">
      <c r="A37" s="4"/>
      <c r="B37" s="91" t="s">
        <v>12</v>
      </c>
      <c r="C37" s="91" t="s">
        <v>13</v>
      </c>
      <c r="D37" s="106">
        <f>D38</f>
        <v>13439.86</v>
      </c>
      <c r="E37" s="106">
        <v>0</v>
      </c>
      <c r="F37" s="106">
        <f>F38</f>
        <v>0</v>
      </c>
      <c r="G37" s="155"/>
      <c r="H37" s="155">
        <f t="shared" si="1"/>
        <v>0</v>
      </c>
    </row>
    <row r="38" spans="1:13" ht="22.5" x14ac:dyDescent="0.25">
      <c r="A38" s="2"/>
      <c r="B38" s="2" t="s">
        <v>37</v>
      </c>
      <c r="C38" s="2" t="s">
        <v>38</v>
      </c>
      <c r="D38" s="69">
        <v>13439.86</v>
      </c>
      <c r="E38" s="13">
        <v>0</v>
      </c>
      <c r="F38" s="69">
        <v>0</v>
      </c>
      <c r="G38" s="154"/>
      <c r="H38" s="154">
        <f t="shared" si="1"/>
        <v>0</v>
      </c>
    </row>
    <row r="39" spans="1:13" ht="36" x14ac:dyDescent="0.25">
      <c r="A39" s="6"/>
      <c r="B39" s="23" t="s">
        <v>155</v>
      </c>
      <c r="C39" s="23" t="s">
        <v>138</v>
      </c>
      <c r="D39" s="24">
        <f t="shared" ref="D39:F39" si="4">D40</f>
        <v>49869.5</v>
      </c>
      <c r="E39" s="24">
        <f t="shared" si="4"/>
        <v>50000</v>
      </c>
      <c r="F39" s="24">
        <f t="shared" si="4"/>
        <v>49713</v>
      </c>
      <c r="G39" s="114">
        <f t="shared" si="0"/>
        <v>99.426000000000002</v>
      </c>
      <c r="H39" s="114">
        <f t="shared" si="1"/>
        <v>99.686180932233128</v>
      </c>
      <c r="M39" s="182"/>
    </row>
    <row r="40" spans="1:13" x14ac:dyDescent="0.25">
      <c r="A40" s="23"/>
      <c r="B40" s="97" t="s">
        <v>146</v>
      </c>
      <c r="C40" s="97" t="s">
        <v>131</v>
      </c>
      <c r="D40" s="98">
        <f>D41+D43</f>
        <v>49869.5</v>
      </c>
      <c r="E40" s="98">
        <f>E41+E43</f>
        <v>50000</v>
      </c>
      <c r="F40" s="98">
        <f>F41+F43</f>
        <v>49713</v>
      </c>
      <c r="G40" s="147">
        <f t="shared" si="0"/>
        <v>99.426000000000002</v>
      </c>
      <c r="H40" s="147">
        <f t="shared" si="1"/>
        <v>99.686180932233128</v>
      </c>
    </row>
    <row r="41" spans="1:13" x14ac:dyDescent="0.25">
      <c r="A41" s="4"/>
      <c r="B41" s="4" t="s">
        <v>10</v>
      </c>
      <c r="C41" s="4" t="s">
        <v>11</v>
      </c>
      <c r="D41" s="17">
        <f t="shared" ref="D41:F41" si="5">D42</f>
        <v>32500</v>
      </c>
      <c r="E41" s="17">
        <f t="shared" si="5"/>
        <v>25550</v>
      </c>
      <c r="F41" s="17">
        <f t="shared" si="5"/>
        <v>25462.5</v>
      </c>
      <c r="G41" s="144">
        <f t="shared" si="0"/>
        <v>99.657534246575338</v>
      </c>
      <c r="H41" s="144">
        <f t="shared" si="1"/>
        <v>78.34615384615384</v>
      </c>
    </row>
    <row r="42" spans="1:13" x14ac:dyDescent="0.25">
      <c r="A42" s="2"/>
      <c r="B42" s="2" t="s">
        <v>31</v>
      </c>
      <c r="C42" s="2" t="s">
        <v>32</v>
      </c>
      <c r="D42" s="13">
        <v>32500</v>
      </c>
      <c r="E42" s="13">
        <v>25550</v>
      </c>
      <c r="F42" s="13">
        <v>25462.5</v>
      </c>
      <c r="G42" s="142">
        <f t="shared" si="0"/>
        <v>99.657534246575338</v>
      </c>
      <c r="H42" s="142">
        <f t="shared" si="1"/>
        <v>78.34615384615384</v>
      </c>
    </row>
    <row r="43" spans="1:13" x14ac:dyDescent="0.25">
      <c r="A43" s="4"/>
      <c r="B43" s="4" t="s">
        <v>12</v>
      </c>
      <c r="C43" s="4" t="s">
        <v>13</v>
      </c>
      <c r="D43" s="17">
        <f t="shared" ref="D43" si="6">D44+D45</f>
        <v>17369.5</v>
      </c>
      <c r="E43" s="17">
        <f t="shared" ref="E43:F43" si="7">E44+E45</f>
        <v>24450</v>
      </c>
      <c r="F43" s="17">
        <f t="shared" si="7"/>
        <v>24250.5</v>
      </c>
      <c r="G43" s="144">
        <f t="shared" si="0"/>
        <v>99.184049079754601</v>
      </c>
      <c r="H43" s="144">
        <f t="shared" si="1"/>
        <v>139.61541783010449</v>
      </c>
    </row>
    <row r="44" spans="1:13" ht="22.5" hidden="1" x14ac:dyDescent="0.25">
      <c r="A44" s="2"/>
      <c r="B44" s="102" t="s">
        <v>35</v>
      </c>
      <c r="C44" s="8" t="s">
        <v>36</v>
      </c>
      <c r="D44" s="13">
        <v>0</v>
      </c>
      <c r="E44" s="13">
        <v>0</v>
      </c>
      <c r="F44" s="13">
        <v>0</v>
      </c>
      <c r="G44" s="142" t="e">
        <f t="shared" si="0"/>
        <v>#DIV/0!</v>
      </c>
      <c r="H44" s="142" t="e">
        <f t="shared" si="1"/>
        <v>#DIV/0!</v>
      </c>
    </row>
    <row r="45" spans="1:13" ht="22.5" x14ac:dyDescent="0.25">
      <c r="A45" s="2"/>
      <c r="B45" s="2" t="s">
        <v>37</v>
      </c>
      <c r="C45" s="2" t="s">
        <v>38</v>
      </c>
      <c r="D45" s="13">
        <v>17369.5</v>
      </c>
      <c r="E45" s="13">
        <v>24450</v>
      </c>
      <c r="F45" s="13">
        <v>24250.5</v>
      </c>
      <c r="G45" s="142">
        <f t="shared" si="0"/>
        <v>99.184049079754601</v>
      </c>
      <c r="H45" s="142">
        <f t="shared" si="1"/>
        <v>139.61541783010449</v>
      </c>
    </row>
    <row r="47" spans="1:13" x14ac:dyDescent="0.25">
      <c r="D47" s="183" t="s">
        <v>180</v>
      </c>
      <c r="E47" s="183"/>
      <c r="F47" s="183"/>
      <c r="G47" s="183"/>
    </row>
    <row r="48" spans="1:13" ht="15.75" x14ac:dyDescent="0.25">
      <c r="E48" s="181" t="s">
        <v>181</v>
      </c>
      <c r="F48" s="181"/>
      <c r="G48" s="181"/>
    </row>
  </sheetData>
  <mergeCells count="5">
    <mergeCell ref="A3:F3"/>
    <mergeCell ref="A4:C4"/>
    <mergeCell ref="A6:F6"/>
    <mergeCell ref="E48:G48"/>
    <mergeCell ref="D47:G47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SAŽETAK</vt:lpstr>
      <vt:lpstr>EKONOMSKA KLASIFIKACIJA</vt:lpstr>
      <vt:lpstr>IZVORI FINANCIRANJA</vt:lpstr>
      <vt:lpstr>FUNKCIJSKA KLAS.</vt:lpstr>
      <vt:lpstr>RAČUN FINANCIRANJA</vt:lpstr>
      <vt:lpstr>POSEBNI DIO</vt:lpstr>
      <vt:lpstr>SAŽETAK!Print_Area</vt:lpstr>
      <vt:lpstr>'EKONOMSKA KLASIFIKACIJA'!Print_Titles</vt:lpstr>
      <vt:lpstr>'IZVORI FINANCIRANJA'!Print_Titles</vt:lpstr>
      <vt:lpstr>'POSEBNI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2026-03-24T08:35:36Z</dcterms:modified>
</cp:coreProperties>
</file>