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95D5FA3C-507B-40F5-978A-6460DCBE458A}" xr6:coauthVersionLast="47" xr6:coauthVersionMax="47" xr10:uidLastSave="{00000000-0000-0000-0000-000000000000}"/>
  <bookViews>
    <workbookView xWindow="-120" yWindow="-120" windowWidth="29040" windowHeight="15720" tabRatio="693" activeTab="5" xr2:uid="{00000000-000D-0000-FFFF-FFFF00000000}"/>
  </bookViews>
  <sheets>
    <sheet name="SAŽETAK" sheetId="1" r:id="rId1"/>
    <sheet name="EKONOMSKA KLASIFIKACIJA" sheetId="2" r:id="rId2"/>
    <sheet name="IZVORI FINANCIRANJA" sheetId="6" r:id="rId3"/>
    <sheet name="FUNKCIJSKA KLAS." sheetId="3" r:id="rId4"/>
    <sheet name="RAČUN FINANCIRANJA" sheetId="4" r:id="rId5"/>
    <sheet name="POSEBNI DIO" sheetId="5" r:id="rId6"/>
  </sheets>
  <definedNames>
    <definedName name="_FiltarBaze" localSheetId="1" hidden="1">'EKONOMSKA KLASIFIKACIJA'!$A$7:$F$98</definedName>
    <definedName name="_FiltarBaze" localSheetId="5" hidden="1">'POSEBNI DIO'!$A$9:$F$33</definedName>
    <definedName name="_xlnm.Print_Area" localSheetId="0">SAŽETAK!$A$1:$F$36</definedName>
    <definedName name="_xlnm.Print_Titles" localSheetId="1">'EKONOMSKA KLASIFIKACIJA'!$7:$7</definedName>
    <definedName name="_xlnm.Print_Titles" localSheetId="2">'IZVORI FINANCIRANJA'!$11:$11</definedName>
    <definedName name="_xlnm.Print_Titles" localSheetId="5">'POSEBNI DIO'!$9:$9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G16" i="1"/>
  <c r="H16" i="1"/>
  <c r="G17" i="1"/>
  <c r="H17" i="1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3" i="5"/>
  <c r="H33" i="5"/>
  <c r="H34" i="5"/>
  <c r="H35" i="5"/>
  <c r="H36" i="5"/>
  <c r="H37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H16" i="5"/>
  <c r="G16" i="5"/>
  <c r="G12" i="3"/>
  <c r="H12" i="3"/>
  <c r="G13" i="3"/>
  <c r="H13" i="3"/>
  <c r="H11" i="3"/>
  <c r="G11" i="3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G104" i="6"/>
  <c r="G105" i="6"/>
  <c r="H105" i="6"/>
  <c r="G106" i="6"/>
  <c r="H106" i="6"/>
  <c r="G107" i="6"/>
  <c r="H107" i="6"/>
  <c r="G108" i="6"/>
  <c r="H108" i="6"/>
  <c r="G109" i="6"/>
  <c r="H109" i="6"/>
  <c r="H110" i="6"/>
  <c r="H111" i="6"/>
  <c r="G113" i="6"/>
  <c r="G114" i="6"/>
  <c r="H115" i="6"/>
  <c r="H116" i="6"/>
  <c r="G117" i="6"/>
  <c r="H117" i="6"/>
  <c r="H118" i="6"/>
  <c r="H119" i="6"/>
  <c r="G120" i="6"/>
  <c r="H120" i="6"/>
  <c r="H121" i="6"/>
  <c r="G122" i="6"/>
  <c r="H122" i="6"/>
  <c r="G123" i="6"/>
  <c r="G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G144" i="6"/>
  <c r="G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G156" i="6"/>
  <c r="H156" i="6"/>
  <c r="G157" i="6"/>
  <c r="G158" i="6"/>
  <c r="G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7" i="6"/>
  <c r="G168" i="6"/>
  <c r="H168" i="6"/>
  <c r="G169" i="6"/>
  <c r="H169" i="6"/>
  <c r="G170" i="6"/>
  <c r="H170" i="6"/>
  <c r="G171" i="6"/>
  <c r="G172" i="6"/>
  <c r="H172" i="6"/>
  <c r="G173" i="6"/>
  <c r="H173" i="6"/>
  <c r="G177" i="6"/>
  <c r="H177" i="6"/>
  <c r="G178" i="6"/>
  <c r="H178" i="6"/>
  <c r="G179" i="6"/>
  <c r="H179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56" i="6"/>
  <c r="G56" i="6"/>
  <c r="H18" i="6"/>
  <c r="H23" i="6"/>
  <c r="H28" i="6"/>
  <c r="H29" i="6"/>
  <c r="H31" i="6"/>
  <c r="H32" i="6"/>
  <c r="H35" i="6"/>
  <c r="H43" i="6"/>
  <c r="H47" i="6"/>
  <c r="H48" i="6"/>
  <c r="H49" i="6"/>
  <c r="G18" i="6"/>
  <c r="G23" i="6"/>
  <c r="G24" i="6"/>
  <c r="G28" i="6"/>
  <c r="G29" i="6"/>
  <c r="G35" i="6"/>
  <c r="G38" i="6"/>
  <c r="G43" i="6"/>
  <c r="H42" i="2"/>
  <c r="H43" i="2"/>
  <c r="H44" i="2"/>
  <c r="H45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2" i="2"/>
  <c r="H63" i="2"/>
  <c r="H64" i="2"/>
  <c r="H65" i="2"/>
  <c r="H66" i="2"/>
  <c r="H67" i="2"/>
  <c r="H68" i="2"/>
  <c r="H69" i="2"/>
  <c r="H70" i="2"/>
  <c r="H71" i="2"/>
  <c r="H72" i="2"/>
  <c r="H76" i="2"/>
  <c r="H77" i="2"/>
  <c r="H78" i="2"/>
  <c r="H79" i="2"/>
  <c r="H80" i="2"/>
  <c r="H81" i="2"/>
  <c r="H84" i="2"/>
  <c r="H85" i="2"/>
  <c r="H86" i="2"/>
  <c r="H88" i="2"/>
  <c r="H89" i="2"/>
  <c r="H93" i="2"/>
  <c r="H94" i="2"/>
  <c r="H95" i="2"/>
  <c r="H96" i="2"/>
  <c r="H98" i="2"/>
  <c r="H99" i="2"/>
  <c r="H100" i="2"/>
  <c r="H41" i="2"/>
  <c r="G42" i="2"/>
  <c r="G43" i="2"/>
  <c r="G44" i="2"/>
  <c r="G45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3" i="2"/>
  <c r="G84" i="2"/>
  <c r="G85" i="2"/>
  <c r="G86" i="2"/>
  <c r="G87" i="2"/>
  <c r="G88" i="2"/>
  <c r="G89" i="2"/>
  <c r="G93" i="2"/>
  <c r="G94" i="2"/>
  <c r="G95" i="2"/>
  <c r="G96" i="2"/>
  <c r="G97" i="2"/>
  <c r="G99" i="2"/>
  <c r="G100" i="2"/>
  <c r="G41" i="2"/>
  <c r="H11" i="2"/>
  <c r="H12" i="2"/>
  <c r="H13" i="2"/>
  <c r="H14" i="2"/>
  <c r="H15" i="2"/>
  <c r="H16" i="2"/>
  <c r="H19" i="2"/>
  <c r="H22" i="2"/>
  <c r="H23" i="2"/>
  <c r="H24" i="2"/>
  <c r="H25" i="2"/>
  <c r="H26" i="2"/>
  <c r="H32" i="2"/>
  <c r="G11" i="2"/>
  <c r="G12" i="2"/>
  <c r="G13" i="2"/>
  <c r="G14" i="2"/>
  <c r="G15" i="2"/>
  <c r="G16" i="2"/>
  <c r="G22" i="2"/>
  <c r="G23" i="2"/>
  <c r="G29" i="2"/>
  <c r="G30" i="2"/>
  <c r="G32" i="2"/>
  <c r="G35" i="2"/>
  <c r="D43" i="5"/>
  <c r="D41" i="5"/>
  <c r="D40" i="5"/>
  <c r="D39" i="5" s="1"/>
  <c r="D37" i="5"/>
  <c r="D34" i="5" s="1"/>
  <c r="D16" i="5" s="1"/>
  <c r="D35" i="5"/>
  <c r="D31" i="5"/>
  <c r="D27" i="5"/>
  <c r="D26" i="5"/>
  <c r="D23" i="5"/>
  <c r="D22" i="5"/>
  <c r="D18" i="5"/>
  <c r="D17" i="5"/>
  <c r="D12" i="3"/>
  <c r="D11" i="3"/>
  <c r="F178" i="6"/>
  <c r="F160" i="6"/>
  <c r="F157" i="6"/>
  <c r="E157" i="6"/>
  <c r="F102" i="6"/>
  <c r="E102" i="6"/>
  <c r="E120" i="6"/>
  <c r="F110" i="6"/>
  <c r="D190" i="6"/>
  <c r="D189" i="6" s="1"/>
  <c r="D188" i="6" s="1"/>
  <c r="D186" i="6"/>
  <c r="D185" i="6"/>
  <c r="D184" i="6"/>
  <c r="D178" i="6"/>
  <c r="D177" i="6"/>
  <c r="D175" i="6"/>
  <c r="D174" i="6"/>
  <c r="D173" i="6" s="1"/>
  <c r="D169" i="6"/>
  <c r="D168" i="6" s="1"/>
  <c r="D160" i="6"/>
  <c r="D147" i="6"/>
  <c r="D140" i="6"/>
  <c r="D136" i="6"/>
  <c r="D133" i="6"/>
  <c r="D131" i="6"/>
  <c r="D128" i="6"/>
  <c r="D123" i="6"/>
  <c r="D120" i="6"/>
  <c r="D118" i="6"/>
  <c r="D117" i="6" s="1"/>
  <c r="D115" i="6"/>
  <c r="D113" i="6"/>
  <c r="D110" i="6"/>
  <c r="D109" i="6" s="1"/>
  <c r="D102" i="6"/>
  <c r="D101" i="6" s="1"/>
  <c r="D99" i="6"/>
  <c r="D98" i="6" s="1"/>
  <c r="D94" i="6"/>
  <c r="D93" i="6"/>
  <c r="D92" i="6" s="1"/>
  <c r="D89" i="6"/>
  <c r="D88" i="6" s="1"/>
  <c r="D82" i="6"/>
  <c r="D75" i="6"/>
  <c r="D72" i="6"/>
  <c r="D68" i="6"/>
  <c r="D65" i="6"/>
  <c r="D63" i="6"/>
  <c r="D61" i="6"/>
  <c r="F47" i="6"/>
  <c r="D47" i="6"/>
  <c r="D46" i="6"/>
  <c r="D45" i="6" s="1"/>
  <c r="D44" i="6" s="1"/>
  <c r="D42" i="6"/>
  <c r="D41" i="6"/>
  <c r="D40" i="6" s="1"/>
  <c r="D39" i="6" s="1"/>
  <c r="D37" i="6"/>
  <c r="D36" i="6" s="1"/>
  <c r="D34" i="6"/>
  <c r="D33" i="6" s="1"/>
  <c r="D31" i="6"/>
  <c r="D30" i="6" s="1"/>
  <c r="D27" i="6"/>
  <c r="D22" i="6"/>
  <c r="D21" i="6" s="1"/>
  <c r="D20" i="6" s="1"/>
  <c r="D19" i="6" s="1"/>
  <c r="D17" i="6"/>
  <c r="D16" i="6" s="1"/>
  <c r="D15" i="6" s="1"/>
  <c r="D14" i="6" s="1"/>
  <c r="F76" i="2"/>
  <c r="F73" i="2"/>
  <c r="E73" i="2"/>
  <c r="D94" i="2"/>
  <c r="D93" i="2" s="1"/>
  <c r="D91" i="2"/>
  <c r="D90" i="2"/>
  <c r="D85" i="2"/>
  <c r="D84" i="2" s="1"/>
  <c r="D76" i="2"/>
  <c r="D63" i="2"/>
  <c r="D56" i="2"/>
  <c r="D52" i="2"/>
  <c r="D51" i="2" s="1"/>
  <c r="D47" i="2"/>
  <c r="D44" i="2"/>
  <c r="D43" i="2"/>
  <c r="D34" i="2"/>
  <c r="D33" i="2" s="1"/>
  <c r="D31" i="2"/>
  <c r="D29" i="2"/>
  <c r="D28" i="2" s="1"/>
  <c r="D27" i="2" s="1"/>
  <c r="D24" i="2"/>
  <c r="D21" i="2"/>
  <c r="D20" i="2"/>
  <c r="D18" i="2"/>
  <c r="D17" i="2" s="1"/>
  <c r="D15" i="1"/>
  <c r="D11" i="1"/>
  <c r="D18" i="1" s="1"/>
  <c r="F37" i="5"/>
  <c r="F35" i="5"/>
  <c r="F34" i="5" s="1"/>
  <c r="F186" i="6"/>
  <c r="F185" i="6" s="1"/>
  <c r="F184" i="6" s="1"/>
  <c r="F190" i="6"/>
  <c r="F189" i="6" s="1"/>
  <c r="F188" i="6" s="1"/>
  <c r="E190" i="6"/>
  <c r="E189" i="6" s="1"/>
  <c r="E188" i="6" s="1"/>
  <c r="F120" i="6"/>
  <c r="F118" i="6"/>
  <c r="F115" i="6"/>
  <c r="E160" i="6"/>
  <c r="F31" i="6"/>
  <c r="E37" i="6"/>
  <c r="E36" i="6" s="1"/>
  <c r="F24" i="2"/>
  <c r="E24" i="2"/>
  <c r="F18" i="2"/>
  <c r="F17" i="2" s="1"/>
  <c r="H17" i="2" s="1"/>
  <c r="E34" i="2"/>
  <c r="E33" i="2" s="1"/>
  <c r="E43" i="5"/>
  <c r="F43" i="5"/>
  <c r="E41" i="5"/>
  <c r="F41" i="5"/>
  <c r="E34" i="5"/>
  <c r="E31" i="5"/>
  <c r="F31" i="5"/>
  <c r="F27" i="5"/>
  <c r="E27" i="5"/>
  <c r="F23" i="5"/>
  <c r="F22" i="5" s="1"/>
  <c r="E23" i="5"/>
  <c r="E22" i="5" s="1"/>
  <c r="F18" i="5"/>
  <c r="F17" i="5" s="1"/>
  <c r="E18" i="5"/>
  <c r="E17" i="5" s="1"/>
  <c r="D89" i="2" l="1"/>
  <c r="H18" i="2"/>
  <c r="H29" i="2"/>
  <c r="D60" i="6"/>
  <c r="D127" i="6"/>
  <c r="D26" i="6"/>
  <c r="D25" i="6" s="1"/>
  <c r="D108" i="6"/>
  <c r="D107" i="6" s="1"/>
  <c r="D97" i="6"/>
  <c r="D91" i="6" s="1"/>
  <c r="D135" i="6"/>
  <c r="F183" i="6"/>
  <c r="D67" i="6"/>
  <c r="D59" i="6" s="1"/>
  <c r="D58" i="6" s="1"/>
  <c r="D183" i="6"/>
  <c r="D13" i="6"/>
  <c r="D10" i="2"/>
  <c r="D9" i="2" s="1"/>
  <c r="D42" i="2"/>
  <c r="D41" i="2" s="1"/>
  <c r="F40" i="5"/>
  <c r="F39" i="5" s="1"/>
  <c r="E40" i="5"/>
  <c r="E39" i="5" s="1"/>
  <c r="F26" i="5"/>
  <c r="F16" i="5" s="1"/>
  <c r="E26" i="5"/>
  <c r="E16" i="5" s="1"/>
  <c r="D126" i="6" l="1"/>
  <c r="D125" i="6" s="1"/>
  <c r="D57" i="6"/>
  <c r="F12" i="3"/>
  <c r="F11" i="3" s="1"/>
  <c r="E12" i="3"/>
  <c r="E11" i="3" s="1"/>
  <c r="D56" i="6" l="1"/>
  <c r="F128" i="6"/>
  <c r="F131" i="6"/>
  <c r="F133" i="6"/>
  <c r="F136" i="6"/>
  <c r="F140" i="6"/>
  <c r="F147" i="6"/>
  <c r="F177" i="6"/>
  <c r="F175" i="6"/>
  <c r="F174" i="6" s="1"/>
  <c r="E175" i="6"/>
  <c r="E174" i="6" s="1"/>
  <c r="E178" i="6"/>
  <c r="E177" i="6" s="1"/>
  <c r="F169" i="6"/>
  <c r="F168" i="6" s="1"/>
  <c r="E169" i="6"/>
  <c r="E168" i="6" s="1"/>
  <c r="E147" i="6"/>
  <c r="E140" i="6"/>
  <c r="E136" i="6"/>
  <c r="E135" i="6" s="1"/>
  <c r="E133" i="6"/>
  <c r="E131" i="6"/>
  <c r="E128" i="6"/>
  <c r="F123" i="6"/>
  <c r="F117" i="6" s="1"/>
  <c r="F113" i="6"/>
  <c r="F109" i="6" s="1"/>
  <c r="E123" i="6"/>
  <c r="E117" i="6" s="1"/>
  <c r="E113" i="6"/>
  <c r="E109" i="6" s="1"/>
  <c r="F101" i="6"/>
  <c r="F99" i="6"/>
  <c r="F98" i="6" s="1"/>
  <c r="F94" i="6"/>
  <c r="F93" i="6" s="1"/>
  <c r="F92" i="6" s="1"/>
  <c r="E101" i="6"/>
  <c r="E99" i="6"/>
  <c r="E98" i="6" s="1"/>
  <c r="E94" i="6"/>
  <c r="E93" i="6" s="1"/>
  <c r="E92" i="6" s="1"/>
  <c r="F89" i="6"/>
  <c r="F88" i="6" s="1"/>
  <c r="F82" i="6"/>
  <c r="F75" i="6"/>
  <c r="F72" i="6"/>
  <c r="F68" i="6"/>
  <c r="F65" i="6"/>
  <c r="F63" i="6"/>
  <c r="F61" i="6"/>
  <c r="E89" i="6"/>
  <c r="E88" i="6" s="1"/>
  <c r="E82" i="6"/>
  <c r="E75" i="6"/>
  <c r="E72" i="6"/>
  <c r="E68" i="6"/>
  <c r="E63" i="6"/>
  <c r="E65" i="6"/>
  <c r="E61" i="6"/>
  <c r="F46" i="6"/>
  <c r="E47" i="6"/>
  <c r="E46" i="6" s="1"/>
  <c r="E45" i="6" s="1"/>
  <c r="E44" i="6" s="1"/>
  <c r="F30" i="6"/>
  <c r="H30" i="6" s="1"/>
  <c r="F27" i="6"/>
  <c r="E27" i="6"/>
  <c r="F42" i="6"/>
  <c r="F34" i="6"/>
  <c r="F37" i="6"/>
  <c r="F22" i="6"/>
  <c r="F17" i="6"/>
  <c r="E17" i="6"/>
  <c r="E16" i="6" s="1"/>
  <c r="E15" i="6" s="1"/>
  <c r="E14" i="6" s="1"/>
  <c r="E34" i="6"/>
  <c r="E33" i="6" s="1"/>
  <c r="E22" i="6"/>
  <c r="E21" i="6" s="1"/>
  <c r="E20" i="6" s="1"/>
  <c r="E19" i="6" s="1"/>
  <c r="E42" i="6"/>
  <c r="E41" i="6" s="1"/>
  <c r="E40" i="6" s="1"/>
  <c r="E39" i="6" s="1"/>
  <c r="F44" i="2"/>
  <c r="E44" i="2"/>
  <c r="F47" i="2"/>
  <c r="E47" i="2"/>
  <c r="E49" i="2"/>
  <c r="F52" i="2"/>
  <c r="E52" i="2"/>
  <c r="F56" i="2"/>
  <c r="E56" i="2"/>
  <c r="F63" i="2"/>
  <c r="E63" i="2"/>
  <c r="F51" i="2"/>
  <c r="E76" i="2"/>
  <c r="F85" i="2"/>
  <c r="F84" i="2" s="1"/>
  <c r="E85" i="2"/>
  <c r="E84" i="2" s="1"/>
  <c r="F91" i="2"/>
  <c r="F90" i="2" s="1"/>
  <c r="E91" i="2"/>
  <c r="E90" i="2" s="1"/>
  <c r="F94" i="2"/>
  <c r="F93" i="2" s="1"/>
  <c r="E94" i="2"/>
  <c r="E93" i="2" s="1"/>
  <c r="F31" i="2"/>
  <c r="F34" i="2"/>
  <c r="E31" i="2"/>
  <c r="F28" i="2"/>
  <c r="E28" i="2"/>
  <c r="F21" i="2"/>
  <c r="E21" i="2"/>
  <c r="E20" i="2" s="1"/>
  <c r="F11" i="1"/>
  <c r="E11" i="1"/>
  <c r="E15" i="1"/>
  <c r="F15" i="1"/>
  <c r="F18" i="1" l="1"/>
  <c r="G15" i="1"/>
  <c r="H15" i="1"/>
  <c r="G11" i="1"/>
  <c r="H11" i="1"/>
  <c r="H27" i="6"/>
  <c r="G27" i="6"/>
  <c r="F21" i="6"/>
  <c r="G22" i="6"/>
  <c r="H22" i="6"/>
  <c r="F36" i="6"/>
  <c r="G36" i="6" s="1"/>
  <c r="G37" i="6"/>
  <c r="F41" i="6"/>
  <c r="H42" i="6"/>
  <c r="G42" i="6"/>
  <c r="F45" i="6"/>
  <c r="H46" i="6"/>
  <c r="F16" i="6"/>
  <c r="G17" i="6"/>
  <c r="H17" i="6"/>
  <c r="F33" i="6"/>
  <c r="H34" i="6"/>
  <c r="G34" i="6"/>
  <c r="H31" i="2"/>
  <c r="G31" i="2"/>
  <c r="F20" i="2"/>
  <c r="G21" i="2"/>
  <c r="H21" i="2"/>
  <c r="F33" i="2"/>
  <c r="G33" i="2" s="1"/>
  <c r="G34" i="2"/>
  <c r="H28" i="2"/>
  <c r="G28" i="2"/>
  <c r="F135" i="6"/>
  <c r="E51" i="2"/>
  <c r="F127" i="6"/>
  <c r="E26" i="6"/>
  <c r="E25" i="6" s="1"/>
  <c r="E13" i="6" s="1"/>
  <c r="E43" i="2"/>
  <c r="F43" i="2"/>
  <c r="E89" i="2"/>
  <c r="E173" i="6"/>
  <c r="F173" i="6"/>
  <c r="E127" i="6"/>
  <c r="E108" i="6"/>
  <c r="E107" i="6" s="1"/>
  <c r="F108" i="6"/>
  <c r="F107" i="6" s="1"/>
  <c r="E97" i="6"/>
  <c r="E91" i="6" s="1"/>
  <c r="F97" i="6"/>
  <c r="F91" i="6" s="1"/>
  <c r="F60" i="6"/>
  <c r="E67" i="6"/>
  <c r="F67" i="6"/>
  <c r="E60" i="6"/>
  <c r="F89" i="2"/>
  <c r="F27" i="2"/>
  <c r="E27" i="2"/>
  <c r="E10" i="2" s="1"/>
  <c r="E9" i="2" s="1"/>
  <c r="F40" i="6" l="1"/>
  <c r="H41" i="6"/>
  <c r="G41" i="6"/>
  <c r="H33" i="6"/>
  <c r="G33" i="6"/>
  <c r="F26" i="6"/>
  <c r="F15" i="6"/>
  <c r="G16" i="6"/>
  <c r="H16" i="6"/>
  <c r="F44" i="6"/>
  <c r="H44" i="6" s="1"/>
  <c r="H45" i="6"/>
  <c r="F20" i="6"/>
  <c r="G21" i="6"/>
  <c r="H21" i="6"/>
  <c r="H27" i="2"/>
  <c r="G27" i="2"/>
  <c r="G20" i="2"/>
  <c r="H20" i="2"/>
  <c r="F126" i="6"/>
  <c r="F125" i="6" s="1"/>
  <c r="F10" i="2"/>
  <c r="E42" i="2"/>
  <c r="E41" i="2" s="1"/>
  <c r="F42" i="2"/>
  <c r="F41" i="2" s="1"/>
  <c r="E126" i="6"/>
  <c r="E125" i="6" s="1"/>
  <c r="F59" i="6"/>
  <c r="F58" i="6" s="1"/>
  <c r="F57" i="6" s="1"/>
  <c r="E59" i="6"/>
  <c r="E58" i="6" s="1"/>
  <c r="E57" i="6" s="1"/>
  <c r="F19" i="6" l="1"/>
  <c r="G20" i="6"/>
  <c r="H20" i="6"/>
  <c r="F14" i="6"/>
  <c r="H15" i="6"/>
  <c r="G15" i="6"/>
  <c r="F25" i="6"/>
  <c r="H26" i="6"/>
  <c r="G26" i="6"/>
  <c r="F39" i="6"/>
  <c r="H40" i="6"/>
  <c r="G40" i="6"/>
  <c r="F9" i="2"/>
  <c r="H10" i="2"/>
  <c r="G10" i="2"/>
  <c r="F56" i="6"/>
  <c r="E56" i="6"/>
  <c r="H39" i="6" l="1"/>
  <c r="G39" i="6"/>
  <c r="F13" i="6"/>
  <c r="H25" i="6"/>
  <c r="G25" i="6"/>
  <c r="H14" i="6"/>
  <c r="G14" i="6"/>
  <c r="G19" i="6"/>
  <c r="H19" i="6"/>
  <c r="H9" i="2"/>
  <c r="G9" i="2"/>
  <c r="G13" i="6" l="1"/>
  <c r="H13" i="6"/>
</calcChain>
</file>

<file path=xl/sharedStrings.xml><?xml version="1.0" encoding="utf-8"?>
<sst xmlns="http://schemas.openxmlformats.org/spreadsheetml/2006/main" count="538" uniqueCount="174">
  <si>
    <t>Pozicija</t>
  </si>
  <si>
    <t>Šifra</t>
  </si>
  <si>
    <t>Naziv</t>
  </si>
  <si>
    <t>SVEUKUPNO PRIHODI</t>
  </si>
  <si>
    <t>6</t>
  </si>
  <si>
    <t>Prihodi poslovanja</t>
  </si>
  <si>
    <t>7</t>
  </si>
  <si>
    <t>Prihodi od prodaje nefinancijske imovine</t>
  </si>
  <si>
    <t>9</t>
  </si>
  <si>
    <t>SVEUKUPNO RASHODI</t>
  </si>
  <si>
    <t>3</t>
  </si>
  <si>
    <t>Rashodi poslovanja</t>
  </si>
  <si>
    <t>4</t>
  </si>
  <si>
    <t>Rashodi za nabavu nefinancijske imovine</t>
  </si>
  <si>
    <t>63</t>
  </si>
  <si>
    <t>Pomoći iz inozemstva i od subjekata unutar općeg proračuna</t>
  </si>
  <si>
    <t>OSTALI PRIHODI ZA POSEBNE NAMJENE</t>
  </si>
  <si>
    <t>64</t>
  </si>
  <si>
    <t>Prihodi od imovine</t>
  </si>
  <si>
    <t>VLASTITI PRIHODI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</si>
  <si>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</si>
  <si>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</si>
  <si>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</si>
  <si>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i povrati po protestira</t>
  </si>
  <si>
    <t>67</t>
  </si>
  <si>
    <t>Prihodi iz nadležnog proračuna i od HZZO-a temeljem ugovornih obveza</t>
  </si>
  <si>
    <t>68</t>
  </si>
  <si>
    <t>Kazne, upravne mjere i ostali prihodi</t>
  </si>
  <si>
    <t>31</t>
  </si>
  <si>
    <t>Rashodi za zaposlene</t>
  </si>
  <si>
    <t>OPĆI PRIHODI I PRIMICI</t>
  </si>
  <si>
    <t>32</t>
  </si>
  <si>
    <t>Materijalni rashodi</t>
  </si>
  <si>
    <t>34</t>
  </si>
  <si>
    <t>Financijski rashodi</t>
  </si>
  <si>
    <t>41</t>
  </si>
  <si>
    <t>Rashodi za nabavu neproizvedene dugotrajne imovine</t>
  </si>
  <si>
    <t>42</t>
  </si>
  <si>
    <t>Rashodi za nabavu proizvedene dugotrajne imovine</t>
  </si>
  <si>
    <t>Funkcijska 07</t>
  </si>
  <si>
    <t>Zdravstvo</t>
  </si>
  <si>
    <t>Funkcijska 076</t>
  </si>
  <si>
    <t>Poslovi i usluge zdravstva koji nisu drugdje svrstani</t>
  </si>
  <si>
    <t>Razdjel 021</t>
  </si>
  <si>
    <t>GRADSKI URED ZA SOCIJALNU ZAŠTITU, ZDRAVSTVO, BRANITELJE I OSOBE S INVALIDITETOM</t>
  </si>
  <si>
    <t>Glava 02109</t>
  </si>
  <si>
    <t>JAVNOZDRAVSTVENE USTANOVE</t>
  </si>
  <si>
    <t>Program A022110</t>
  </si>
  <si>
    <t>JAVNA UPRAVA I ADMINISTRACIJA</t>
  </si>
  <si>
    <t>Aktivnost A022110A211001</t>
  </si>
  <si>
    <t>REDOVNA DJELATNOST PRORAČUNSKIH KORISNIKA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</si>
  <si>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</si>
  <si>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</si>
  <si>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</si>
  <si>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</si>
  <si>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</si>
  <si>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</si>
  <si>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Vlastiti prihodi</t>
  </si>
  <si>
    <t>I. OPĆI DIO</t>
  </si>
  <si>
    <t>A) SAŽETAK RAČUNA PRIHODA I RASHODA</t>
  </si>
  <si>
    <t>B) SAŽETAK RAČUNA FINANCIRANJA</t>
  </si>
  <si>
    <t>NETO FINANCIRANJE</t>
  </si>
  <si>
    <t>C) PRENESENI VIŠAK ILI PRENESENI MANJAK I VIŠEGODIŠNJI PLAN URAVNOTEŽENJA</t>
  </si>
  <si>
    <t>VIŠAK / MANJAK IZ PRETHODNE(IH) GODINE KOJI ĆE SE RASPOREDITI / POKRITI</t>
  </si>
  <si>
    <t>VIŠAK / MANJAK + NETO FINANCIRANJE</t>
  </si>
  <si>
    <t xml:space="preserve">A. RAČUN PRIHODA I RASHODA </t>
  </si>
  <si>
    <t>PRIHODI POSLOVANJA</t>
  </si>
  <si>
    <t>RASHODI POSLOVANJA</t>
  </si>
  <si>
    <t>B. RAČUN FINANCIRANJA</t>
  </si>
  <si>
    <t>II. POSEBNI DIO</t>
  </si>
  <si>
    <t>UKUPAN DONOS VIŠKA / MANJKA IZ PRETHODNE(IH) GODINE</t>
  </si>
  <si>
    <t>I. IZVRŠENJE PRIHODA I RASHODA PREMA EKONOMSKOJ KLASIFIKACIJI</t>
  </si>
  <si>
    <t>Pomoći proračunskim korisnicima iz proračuna koji im nije nadležan</t>
  </si>
  <si>
    <t>Tekuće 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</si>
  <si>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</si>
  <si>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</si>
  <si>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</si>
  <si>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</si>
  <si>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robe te pruženih usluga</t>
  </si>
  <si>
    <t>Prihodi od prodaje proizvoda i robe</t>
  </si>
  <si>
    <t>Prihodi od pruženih usluga</t>
  </si>
  <si>
    <t>Prihodi od HZZO-a na temelju ugovornih obveza</t>
  </si>
  <si>
    <t>Ostali prihodi</t>
  </si>
  <si>
    <t>Plaće (bruto)</t>
  </si>
  <si>
    <t>Plaće za redovan rad</t>
  </si>
  <si>
    <t>Plaće za prekovremeni rad</t>
  </si>
  <si>
    <t>Ostali rashodi za zaposlene</t>
  </si>
  <si>
    <t>Doprinosi na plaće</t>
  </si>
  <si>
    <t>Doprinosi za obvezno zdravstveno</t>
  </si>
  <si>
    <t>Naknade troškova zaposlenima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</si>
  <si>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</si>
  <si>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</si>
  <si>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</si>
  <si>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</si>
  <si>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</si>
  <si>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</si>
  <si>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</si>
  <si>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</si>
  <si>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</si>
  <si>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</si>
  <si>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</si>
  <si>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</si>
  <si>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</si>
  <si>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</si>
  <si>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</si>
  <si>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</si>
  <si>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</si>
  <si>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</si>
  <si>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</si>
  <si>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</si>
  <si>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izvršnh tijela, povjerenstava i slično</t>
  </si>
  <si>
    <t>Premije osiguranja</t>
  </si>
  <si>
    <t>Reprezentacija</t>
  </si>
  <si>
    <t>Članarine i norme</t>
  </si>
  <si>
    <t>Pristojbe i naknade</t>
  </si>
  <si>
    <t>Stručno usavršavanje zaposlenika</t>
  </si>
  <si>
    <t>Ostali financijski rashodi</t>
  </si>
  <si>
    <t>Bankarske usluge i usluge platnog prometa</t>
  </si>
  <si>
    <t>Zatezne kamate</t>
  </si>
  <si>
    <t>Nematerijalna imovina</t>
  </si>
  <si>
    <t>Licence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</si>
  <si>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</si>
  <si>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</si>
  <si>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</si>
  <si>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</si>
  <si>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</si>
  <si>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Sportska i glazbena oprema</t>
  </si>
  <si>
    <t xml:space="preserve">Uređaji, strojevi i oprema za ostale namjene </t>
  </si>
  <si>
    <t>I. IZVRŠENJE PRIHODA I RASHODA PREMA IZVORIMA FINANCIRANJA</t>
  </si>
  <si>
    <t>PRIHODI ZA POSEBNE NAMJENE</t>
  </si>
  <si>
    <t>Izvor 1.</t>
  </si>
  <si>
    <t>DECENTRALIZIRANA SREDSTVA</t>
  </si>
  <si>
    <t>Uređaji, strojevi i oprema za ostale namjene</t>
  </si>
  <si>
    <t>Doprinosi za obvezno zdravstveno osiguranje</t>
  </si>
  <si>
    <t>IZVRŠENJE RASHODA PREMA FUNKCIJSKOJ KLASIFIKACIJI</t>
  </si>
  <si>
    <t>Prihodi iz proračuna</t>
  </si>
  <si>
    <t>Prihodi iz proračuna za financiranje rashoda poslovanja</t>
  </si>
  <si>
    <t>Prihodi iz proračuna za nabavu nefinancijske imovine</t>
  </si>
  <si>
    <t>KAPITALNA ULAGANJA U ZDRAVSTVENE USTANOVE - DECENTRALIZIRANE FUNKCIJE</t>
  </si>
  <si>
    <t>POLIKLINIKA ZA ZAŠTITU DJECE I MLADIH GRADA ZAGREBA</t>
  </si>
  <si>
    <t>ZAGREB, ĐORĐIĆEVA 26</t>
  </si>
  <si>
    <t>Negativne tečajne razlike</t>
  </si>
  <si>
    <t>Izvor 1.1.1</t>
  </si>
  <si>
    <t>OPĆI PRIHODI I PRIMICI (Proračun Grada Zagreba)</t>
  </si>
  <si>
    <t>Prihodi iz nadležnog proračuna za dinanciranje redovne djelatnosti proračunskog korisnika</t>
  </si>
  <si>
    <t>Prihodi iz nadl. proračuna za financiranje rashoda posl.</t>
  </si>
  <si>
    <t>Izvor 1.2.3</t>
  </si>
  <si>
    <t>Prihodi Iz nadležnog proračuna za financiranje rashoda za nabavu nefinancijske imovine</t>
  </si>
  <si>
    <t>Izvor 3.1.1</t>
  </si>
  <si>
    <t xml:space="preserve">Prihodi od prodaje proizvoda i robe te pruženih usluga, prihodi od donacija </t>
  </si>
  <si>
    <t>Izvor 4.3.1</t>
  </si>
  <si>
    <t>Prihodi od upravnih i administrativnih pristojbi</t>
  </si>
  <si>
    <t>PRIHODI ZA POSEBNE NAMJENE (HZZO)</t>
  </si>
  <si>
    <t>Proračunski korisnik 02125739</t>
  </si>
  <si>
    <t>Izvor 1.1.1.</t>
  </si>
  <si>
    <t>Aktivnost 022110K211001</t>
  </si>
  <si>
    <t>Izvršenje I. - VI. 2024.</t>
  </si>
  <si>
    <t>Donacije od pravnih i fizičkih osoba izvan općeg proračuna</t>
  </si>
  <si>
    <t>Tekuće donacije</t>
  </si>
  <si>
    <t>Kapitalne donacije</t>
  </si>
  <si>
    <t>Izvor 6.1.1</t>
  </si>
  <si>
    <t>DONACIJE</t>
  </si>
  <si>
    <t>Donacije od pravnih i fizčkih osoba izvan općeg proračuna</t>
  </si>
  <si>
    <t>IZVRŠENJE PRORAČUNA I. - VI. 2025.</t>
  </si>
  <si>
    <t>Plan 2025.</t>
  </si>
  <si>
    <t>Izvršenje I. - VI. 2025.</t>
  </si>
  <si>
    <t>Rashodi lijekova i potrošnog medicinskog materijala kod zdravstvenih ustanova</t>
  </si>
  <si>
    <t>Rashodi po osnovi utroška lijekova i potrošnog medicinskog materijala</t>
  </si>
  <si>
    <t>Troškovi sudskih postupaka</t>
  </si>
  <si>
    <t>Indeks</t>
  </si>
  <si>
    <t>6 (5/4*100)</t>
  </si>
  <si>
    <t>7 (5/3*100)</t>
  </si>
  <si>
    <t>RAZLIKA - VIŠAK / MANJAK</t>
  </si>
  <si>
    <t>Vlastiti izvori / preneseni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</si>
</sst>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#,##0.00;\-\ #,##0.00"/>
    <numFmt numFmtId="165" formatCode="#,##0.00_ ;\-#,##0.00\ "/>
    <numFmt numFmtId="166" formatCode="#,##0.00\ _k_n"/>
    <numFmt numFmtId="167" formatCode="#,##0\ _k_n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0" fillId="0" borderId="0" xfId="0" applyFont="1"/>
    <xf numFmtId="0" fontId="11" fillId="0" borderId="1" xfId="0" applyFont="1" applyBorder="1" applyAlignment="1" applyProtection="1">
      <alignment vertical="top" wrapText="1" readingOrder="1"/>
      <protection locked="0"/>
    </xf>
    <xf numFmtId="0" fontId="12" fillId="2" borderId="1" xfId="0" applyFont="1" applyFill="1" applyBorder="1" applyAlignment="1" applyProtection="1">
      <alignment vertical="top" wrapText="1" readingOrder="1"/>
      <protection locked="0"/>
    </xf>
    <xf numFmtId="0" fontId="11" fillId="3" borderId="1" xfId="0" applyFont="1" applyFill="1" applyBorder="1" applyAlignment="1" applyProtection="1">
      <alignment vertical="top" wrapText="1" readingOrder="1"/>
      <protection locked="0"/>
    </xf>
    <xf numFmtId="0" fontId="11" fillId="2" borderId="1" xfId="0" applyFont="1" applyFill="1" applyBorder="1" applyAlignment="1" applyProtection="1">
      <alignment vertical="top" wrapText="1" readingOrder="1"/>
      <protection locked="0"/>
    </xf>
    <xf numFmtId="0" fontId="13" fillId="4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 readingOrder="1"/>
      <protection locked="0"/>
    </xf>
    <xf numFmtId="0" fontId="13" fillId="5" borderId="1" xfId="0" applyFont="1" applyFill="1" applyBorder="1" applyAlignment="1" applyProtection="1">
      <alignment vertical="top" wrapText="1" readingOrder="1"/>
      <protection locked="0"/>
    </xf>
    <xf numFmtId="0" fontId="13" fillId="6" borderId="1" xfId="0" applyFont="1" applyFill="1" applyBorder="1" applyAlignment="1" applyProtection="1">
      <alignment vertical="top" wrapText="1" readingOrder="1"/>
      <protection locked="0"/>
    </xf>
    <xf numFmtId="0" fontId="13" fillId="7" borderId="1" xfId="0" applyFont="1" applyFill="1" applyBorder="1" applyAlignment="1" applyProtection="1">
      <alignment vertical="top" wrapText="1" readingOrder="1"/>
      <protection locked="0"/>
    </xf>
    <xf numFmtId="0" fontId="12" fillId="8" borderId="1" xfId="0" applyFont="1" applyFill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 applyProtection="1">
      <alignment vertical="top" wrapText="1" readingOrder="1"/>
      <protection locked="0"/>
    </xf>
    <xf numFmtId="0" fontId="0" fillId="0" borderId="0" xfId="0" applyAlignment="1">
      <alignment horizontal="left"/>
    </xf>
    <xf numFmtId="0" fontId="4" fillId="0" borderId="0" xfId="0" applyFont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 applyProtection="1">
      <alignment vertical="top" wrapText="1" readingOrder="1"/>
      <protection locked="0"/>
    </xf>
    <xf numFmtId="164" fontId="11" fillId="3" borderId="1" xfId="0" applyNumberFormat="1" applyFont="1" applyFill="1" applyBorder="1" applyAlignment="1" applyProtection="1">
      <alignment vertical="top" wrapText="1" readingOrder="1"/>
      <protection locked="0"/>
    </xf>
    <xf numFmtId="164" fontId="13" fillId="0" borderId="1" xfId="0" applyNumberFormat="1" applyFont="1" applyBorder="1" applyAlignment="1" applyProtection="1">
      <alignment vertical="top" wrapText="1" readingOrder="1"/>
      <protection locked="0"/>
    </xf>
    <xf numFmtId="164" fontId="13" fillId="5" borderId="1" xfId="0" applyNumberFormat="1" applyFont="1" applyFill="1" applyBorder="1" applyAlignment="1" applyProtection="1">
      <alignment vertical="top" wrapText="1" readingOrder="1"/>
      <protection locked="0"/>
    </xf>
    <xf numFmtId="164" fontId="13" fillId="6" borderId="1" xfId="0" applyNumberFormat="1" applyFont="1" applyFill="1" applyBorder="1" applyAlignment="1" applyProtection="1">
      <alignment vertical="top" wrapText="1" readingOrder="1"/>
      <protection locked="0"/>
    </xf>
    <xf numFmtId="164" fontId="13" fillId="7" borderId="1" xfId="0" applyNumberFormat="1" applyFont="1" applyFill="1" applyBorder="1" applyAlignment="1" applyProtection="1">
      <alignment vertical="top" wrapText="1" readingOrder="1"/>
      <protection locked="0"/>
    </xf>
    <xf numFmtId="164" fontId="12" fillId="8" borderId="1" xfId="0" applyNumberFormat="1" applyFont="1" applyFill="1" applyBorder="1" applyAlignment="1" applyProtection="1">
      <alignment vertical="top" wrapText="1" readingOrder="1"/>
      <protection locked="0"/>
    </xf>
    <xf numFmtId="0" fontId="14" fillId="4" borderId="1" xfId="0" applyFont="1" applyFill="1" applyBorder="1" applyAlignment="1" applyProtection="1">
      <alignment vertical="top" wrapText="1" readingOrder="1"/>
      <protection locked="0"/>
    </xf>
    <xf numFmtId="164" fontId="14" fillId="4" borderId="1" xfId="0" applyNumberFormat="1" applyFont="1" applyFill="1" applyBorder="1" applyAlignment="1" applyProtection="1">
      <alignment vertical="top" wrapText="1" readingOrder="1"/>
      <protection locked="0"/>
    </xf>
    <xf numFmtId="0" fontId="15" fillId="0" borderId="0" xfId="0" applyFont="1"/>
    <xf numFmtId="0" fontId="12" fillId="10" borderId="1" xfId="0" applyFont="1" applyFill="1" applyBorder="1" applyAlignment="1" applyProtection="1">
      <alignment vertical="top" wrapText="1" readingOrder="1"/>
      <protection locked="0"/>
    </xf>
    <xf numFmtId="164" fontId="12" fillId="10" borderId="1" xfId="0" applyNumberFormat="1" applyFont="1" applyFill="1" applyBorder="1" applyAlignment="1" applyProtection="1">
      <alignment vertical="top" wrapText="1" readingOrder="1"/>
      <protection locked="0"/>
    </xf>
    <xf numFmtId="0" fontId="6" fillId="11" borderId="1" xfId="0" applyFont="1" applyFill="1" applyBorder="1" applyAlignment="1">
      <alignment horizontal="left" vertical="center" wrapText="1"/>
    </xf>
    <xf numFmtId="3" fontId="5" fillId="11" borderId="3" xfId="0" applyNumberFormat="1" applyFont="1" applyFill="1" applyBorder="1" applyAlignment="1">
      <alignment horizontal="right"/>
    </xf>
    <xf numFmtId="0" fontId="6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2" borderId="1" xfId="0" quotePrefix="1" applyFont="1" applyFill="1" applyBorder="1" applyAlignment="1">
      <alignment horizontal="left" vertical="center"/>
    </xf>
    <xf numFmtId="0" fontId="7" fillId="12" borderId="1" xfId="0" applyFont="1" applyFill="1" applyBorder="1" applyAlignment="1">
      <alignment vertical="center" wrapText="1"/>
    </xf>
    <xf numFmtId="10" fontId="0" fillId="0" borderId="0" xfId="0" applyNumberFormat="1"/>
    <xf numFmtId="165" fontId="0" fillId="0" borderId="0" xfId="0" applyNumberFormat="1"/>
    <xf numFmtId="166" fontId="5" fillId="11" borderId="3" xfId="0" applyNumberFormat="1" applyFont="1" applyFill="1" applyBorder="1" applyAlignment="1">
      <alignment horizontal="right"/>
    </xf>
    <xf numFmtId="166" fontId="8" fillId="12" borderId="3" xfId="0" applyNumberFormat="1" applyFont="1" applyFill="1" applyBorder="1" applyAlignment="1">
      <alignment horizontal="right"/>
    </xf>
    <xf numFmtId="166" fontId="6" fillId="11" borderId="3" xfId="0" applyNumberFormat="1" applyFont="1" applyFill="1" applyBorder="1" applyAlignment="1">
      <alignment horizontal="right" vertical="center" wrapText="1"/>
    </xf>
    <xf numFmtId="166" fontId="7" fillId="12" borderId="3" xfId="0" applyNumberFormat="1" applyFont="1" applyFill="1" applyBorder="1" applyAlignment="1">
      <alignment horizontal="right" vertical="center" wrapText="1"/>
    </xf>
    <xf numFmtId="0" fontId="7" fillId="12" borderId="1" xfId="0" quotePrefix="1" applyFont="1" applyFill="1" applyBorder="1" applyAlignment="1">
      <alignment horizontal="left" vertical="center" wrapText="1"/>
    </xf>
    <xf numFmtId="166" fontId="7" fillId="12" borderId="3" xfId="0" quotePrefix="1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9" fillId="0" borderId="0" xfId="0" applyFont="1" applyAlignment="1">
      <alignment readingOrder="1"/>
    </xf>
    <xf numFmtId="0" fontId="9" fillId="0" borderId="0" xfId="0" applyFont="1"/>
    <xf numFmtId="10" fontId="9" fillId="0" borderId="0" xfId="0" applyNumberFormat="1" applyFont="1"/>
    <xf numFmtId="0" fontId="2" fillId="0" borderId="0" xfId="0" applyFont="1"/>
    <xf numFmtId="0" fontId="18" fillId="0" borderId="0" xfId="0" applyFont="1" applyAlignment="1" applyProtection="1">
      <alignment vertical="top" readingOrder="1"/>
      <protection locked="0"/>
    </xf>
    <xf numFmtId="0" fontId="20" fillId="7" borderId="1" xfId="0" applyFont="1" applyFill="1" applyBorder="1" applyAlignment="1" applyProtection="1">
      <alignment horizontal="center" vertical="top" wrapText="1" readingOrder="1"/>
      <protection locked="0"/>
    </xf>
    <xf numFmtId="0" fontId="21" fillId="4" borderId="1" xfId="0" applyFont="1" applyFill="1" applyBorder="1" applyAlignment="1" applyProtection="1">
      <alignment vertical="top" wrapText="1" readingOrder="1"/>
      <protection locked="0"/>
    </xf>
    <xf numFmtId="164" fontId="21" fillId="4" borderId="1" xfId="0" applyNumberFormat="1" applyFont="1" applyFill="1" applyBorder="1" applyAlignment="1" applyProtection="1">
      <alignment vertical="top" wrapText="1" readingOrder="1"/>
      <protection locked="0"/>
    </xf>
    <xf numFmtId="0" fontId="20" fillId="0" borderId="1" xfId="0" applyFont="1" applyBorder="1" applyAlignment="1" applyProtection="1">
      <alignment vertical="top" wrapText="1" readingOrder="1"/>
      <protection locked="0"/>
    </xf>
    <xf numFmtId="0" fontId="20" fillId="0" borderId="2" xfId="0" applyFont="1" applyBorder="1" applyAlignment="1" applyProtection="1">
      <alignment vertical="top" wrapText="1" readingOrder="1"/>
      <protection locked="0"/>
    </xf>
    <xf numFmtId="164" fontId="20" fillId="0" borderId="1" xfId="0" applyNumberFormat="1" applyFont="1" applyBorder="1" applyAlignment="1" applyProtection="1">
      <alignment vertical="top" wrapText="1" readingOrder="1"/>
      <protection locked="0"/>
    </xf>
    <xf numFmtId="0" fontId="20" fillId="0" borderId="0" xfId="0" applyFont="1" applyAlignment="1" applyProtection="1">
      <alignment vertical="top" wrapText="1" readingOrder="1"/>
      <protection locked="0"/>
    </xf>
    <xf numFmtId="164" fontId="20" fillId="0" borderId="0" xfId="0" applyNumberFormat="1" applyFont="1" applyAlignment="1" applyProtection="1">
      <alignment vertical="top" wrapText="1" readingOrder="1"/>
      <protection locked="0"/>
    </xf>
    <xf numFmtId="0" fontId="20" fillId="0" borderId="0" xfId="0" applyFont="1"/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 applyProtection="1">
      <alignment vertical="top" wrapText="1" readingOrder="1"/>
      <protection locked="0"/>
    </xf>
    <xf numFmtId="164" fontId="11" fillId="0" borderId="6" xfId="0" applyNumberFormat="1" applyFont="1" applyBorder="1" applyAlignment="1" applyProtection="1">
      <alignment vertical="top" wrapText="1" readingOrder="1"/>
      <protection locked="0"/>
    </xf>
    <xf numFmtId="0" fontId="11" fillId="0" borderId="5" xfId="0" applyFont="1" applyBorder="1" applyAlignment="1" applyProtection="1">
      <alignment vertical="top" wrapText="1" readingOrder="1"/>
      <protection locked="0"/>
    </xf>
    <xf numFmtId="164" fontId="11" fillId="0" borderId="5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166" fontId="9" fillId="0" borderId="0" xfId="0" applyNumberFormat="1" applyFont="1"/>
    <xf numFmtId="166" fontId="0" fillId="0" borderId="0" xfId="0" applyNumberFormat="1"/>
    <xf numFmtId="166" fontId="19" fillId="0" borderId="0" xfId="0" applyNumberFormat="1" applyFont="1" applyAlignment="1">
      <alignment horizontal="center" vertical="center" wrapText="1"/>
    </xf>
    <xf numFmtId="166" fontId="11" fillId="0" borderId="1" xfId="0" applyNumberFormat="1" applyFont="1" applyBorder="1" applyAlignment="1" applyProtection="1">
      <alignment vertical="top" wrapText="1" readingOrder="1"/>
      <protection locked="0"/>
    </xf>
    <xf numFmtId="166" fontId="13" fillId="0" borderId="1" xfId="0" applyNumberFormat="1" applyFont="1" applyBorder="1" applyAlignment="1" applyProtection="1">
      <alignment vertical="top" wrapText="1" readingOrder="1"/>
      <protection locked="0"/>
    </xf>
    <xf numFmtId="166" fontId="13" fillId="0" borderId="6" xfId="0" applyNumberFormat="1" applyFont="1" applyBorder="1" applyAlignment="1" applyProtection="1">
      <alignment vertical="top" wrapText="1" readingOrder="1"/>
      <protection locked="0"/>
    </xf>
    <xf numFmtId="166" fontId="13" fillId="0" borderId="5" xfId="0" applyNumberFormat="1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166" fontId="12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164" fontId="11" fillId="0" borderId="0" xfId="0" applyNumberFormat="1" applyFont="1" applyAlignment="1" applyProtection="1">
      <alignment vertical="top" wrapText="1" readingOrder="1"/>
      <protection locked="0"/>
    </xf>
    <xf numFmtId="166" fontId="13" fillId="0" borderId="0" xfId="0" applyNumberFormat="1" applyFont="1" applyAlignment="1" applyProtection="1">
      <alignment vertical="top" wrapText="1" readingOrder="1"/>
      <protection locked="0"/>
    </xf>
    <xf numFmtId="166" fontId="24" fillId="0" borderId="0" xfId="0" applyNumberFormat="1" applyFont="1" applyAlignment="1">
      <alignment vertical="center" wrapText="1"/>
    </xf>
    <xf numFmtId="166" fontId="10" fillId="0" borderId="0" xfId="0" applyNumberFormat="1" applyFont="1"/>
    <xf numFmtId="0" fontId="1" fillId="0" borderId="0" xfId="0" applyFont="1"/>
    <xf numFmtId="166" fontId="1" fillId="0" borderId="0" xfId="0" applyNumberFormat="1" applyFont="1"/>
    <xf numFmtId="0" fontId="18" fillId="0" borderId="0" xfId="0" applyFont="1" applyAlignment="1" applyProtection="1">
      <alignment horizontal="left" vertical="top" readingOrder="1"/>
      <protection locked="0"/>
    </xf>
    <xf numFmtId="0" fontId="21" fillId="7" borderId="1" xfId="0" applyFont="1" applyFill="1" applyBorder="1" applyAlignment="1" applyProtection="1">
      <alignment horizontal="center" vertical="top" wrapText="1" readingOrder="1"/>
      <protection locked="0"/>
    </xf>
    <xf numFmtId="0" fontId="12" fillId="7" borderId="1" xfId="0" applyFont="1" applyFill="1" applyBorder="1" applyAlignment="1" applyProtection="1">
      <alignment horizontal="center" vertical="center" wrapText="1" readingOrder="1"/>
      <protection locked="0"/>
    </xf>
    <xf numFmtId="166" fontId="12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vertical="top" wrapText="1" readingOrder="1"/>
      <protection locked="0"/>
    </xf>
    <xf numFmtId="164" fontId="12" fillId="3" borderId="1" xfId="0" applyNumberFormat="1" applyFont="1" applyFill="1" applyBorder="1" applyAlignment="1" applyProtection="1">
      <alignment vertical="top" wrapText="1" readingOrder="1"/>
      <protection locked="0"/>
    </xf>
    <xf numFmtId="0" fontId="12" fillId="7" borderId="1" xfId="0" applyFont="1" applyFill="1" applyBorder="1" applyAlignment="1" applyProtection="1">
      <alignment horizontal="center" vertical="top" wrapText="1" readingOrder="1"/>
      <protection locked="0"/>
    </xf>
    <xf numFmtId="0" fontId="12" fillId="3" borderId="1" xfId="0" quotePrefix="1" applyFont="1" applyFill="1" applyBorder="1" applyAlignment="1" applyProtection="1">
      <alignment vertical="top" wrapText="1" readingOrder="1"/>
      <protection locked="0"/>
    </xf>
    <xf numFmtId="0" fontId="13" fillId="3" borderId="1" xfId="0" applyFont="1" applyFill="1" applyBorder="1" applyAlignment="1" applyProtection="1">
      <alignment vertical="top" wrapText="1" readingOrder="1"/>
      <protection locked="0"/>
    </xf>
    <xf numFmtId="164" fontId="12" fillId="13" borderId="1" xfId="0" applyNumberFormat="1" applyFont="1" applyFill="1" applyBorder="1" applyAlignment="1" applyProtection="1">
      <alignment vertical="top" wrapText="1" readingOrder="1"/>
      <protection locked="0"/>
    </xf>
    <xf numFmtId="166" fontId="12" fillId="13" borderId="1" xfId="0" applyNumberFormat="1" applyFont="1" applyFill="1" applyBorder="1" applyAlignment="1" applyProtection="1">
      <alignment vertical="top" wrapText="1" readingOrder="1"/>
      <protection locked="0"/>
    </xf>
    <xf numFmtId="164" fontId="12" fillId="14" borderId="1" xfId="0" applyNumberFormat="1" applyFont="1" applyFill="1" applyBorder="1" applyAlignment="1" applyProtection="1">
      <alignment vertical="top" wrapText="1" readingOrder="1"/>
      <protection locked="0"/>
    </xf>
    <xf numFmtId="166" fontId="12" fillId="14" borderId="1" xfId="0" applyNumberFormat="1" applyFont="1" applyFill="1" applyBorder="1" applyAlignment="1" applyProtection="1">
      <alignment vertical="top" wrapText="1" readingOrder="1"/>
      <protection locked="0"/>
    </xf>
    <xf numFmtId="164" fontId="13" fillId="3" borderId="1" xfId="0" applyNumberFormat="1" applyFont="1" applyFill="1" applyBorder="1" applyAlignment="1" applyProtection="1">
      <alignment vertical="top" wrapText="1" readingOrder="1"/>
      <protection locked="0"/>
    </xf>
    <xf numFmtId="0" fontId="14" fillId="2" borderId="1" xfId="0" applyFont="1" applyFill="1" applyBorder="1" applyAlignment="1" applyProtection="1">
      <alignment vertical="top" wrapText="1" readingOrder="1"/>
      <protection locked="0"/>
    </xf>
    <xf numFmtId="164" fontId="14" fillId="2" borderId="1" xfId="0" applyNumberFormat="1" applyFont="1" applyFill="1" applyBorder="1" applyAlignment="1" applyProtection="1">
      <alignment vertical="top" wrapText="1" readingOrder="1"/>
      <protection locked="0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10" fontId="12" fillId="7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0" borderId="1" xfId="0" quotePrefix="1" applyFont="1" applyBorder="1" applyAlignment="1" applyProtection="1">
      <alignment vertical="top" wrapText="1" readingOrder="1"/>
      <protection locked="0"/>
    </xf>
    <xf numFmtId="0" fontId="11" fillId="8" borderId="1" xfId="0" applyFont="1" applyFill="1" applyBorder="1" applyAlignment="1" applyProtection="1">
      <alignment vertical="top" wrapText="1" readingOrder="1"/>
      <protection locked="0"/>
    </xf>
    <xf numFmtId="164" fontId="11" fillId="8" borderId="1" xfId="0" applyNumberFormat="1" applyFont="1" applyFill="1" applyBorder="1" applyAlignment="1" applyProtection="1">
      <alignment vertical="top" wrapText="1" readingOrder="1"/>
      <protection locked="0"/>
    </xf>
    <xf numFmtId="166" fontId="11" fillId="8" borderId="1" xfId="0" applyNumberFormat="1" applyFont="1" applyFill="1" applyBorder="1" applyAlignment="1" applyProtection="1">
      <alignment vertical="top" wrapText="1" readingOrder="1"/>
      <protection locked="0"/>
    </xf>
    <xf numFmtId="166" fontId="13" fillId="3" borderId="1" xfId="0" applyNumberFormat="1" applyFont="1" applyFill="1" applyBorder="1" applyAlignment="1" applyProtection="1">
      <alignment vertical="top" wrapText="1" readingOrder="1"/>
      <protection locked="0"/>
    </xf>
    <xf numFmtId="166" fontId="11" fillId="3" borderId="1" xfId="0" applyNumberFormat="1" applyFont="1" applyFill="1" applyBorder="1" applyAlignment="1" applyProtection="1">
      <alignment vertical="top" wrapText="1" readingOrder="1"/>
      <protection locked="0"/>
    </xf>
    <xf numFmtId="1" fontId="12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4" fillId="11" borderId="2" xfId="0" applyNumberFormat="1" applyFont="1" applyFill="1" applyBorder="1"/>
    <xf numFmtId="4" fontId="14" fillId="11" borderId="3" xfId="0" applyNumberFormat="1" applyFont="1" applyFill="1" applyBorder="1"/>
    <xf numFmtId="1" fontId="12" fillId="9" borderId="1" xfId="0" applyNumberFormat="1" applyFont="1" applyFill="1" applyBorder="1"/>
    <xf numFmtId="0" fontId="12" fillId="7" borderId="3" xfId="0" applyFont="1" applyFill="1" applyBorder="1" applyAlignment="1" applyProtection="1">
      <alignment horizontal="center" vertical="center" wrapText="1" readingOrder="1"/>
      <protection locked="0"/>
    </xf>
    <xf numFmtId="1" fontId="12" fillId="9" borderId="3" xfId="0" applyNumberFormat="1" applyFont="1" applyFill="1" applyBorder="1"/>
    <xf numFmtId="4" fontId="14" fillId="11" borderId="1" xfId="0" applyNumberFormat="1" applyFont="1" applyFill="1" applyBorder="1"/>
    <xf numFmtId="4" fontId="12" fillId="13" borderId="7" xfId="0" applyNumberFormat="1" applyFont="1" applyFill="1" applyBorder="1"/>
    <xf numFmtId="4" fontId="12" fillId="13" borderId="11" xfId="0" applyNumberFormat="1" applyFont="1" applyFill="1" applyBorder="1"/>
    <xf numFmtId="4" fontId="12" fillId="0" borderId="7" xfId="0" applyNumberFormat="1" applyFont="1" applyBorder="1"/>
    <xf numFmtId="4" fontId="12" fillId="0" borderId="11" xfId="0" applyNumberFormat="1" applyFont="1" applyBorder="1"/>
    <xf numFmtId="4" fontId="12" fillId="14" borderId="1" xfId="0" applyNumberFormat="1" applyFont="1" applyFill="1" applyBorder="1"/>
    <xf numFmtId="4" fontId="12" fillId="14" borderId="3" xfId="0" applyNumberFormat="1" applyFont="1" applyFill="1" applyBorder="1"/>
    <xf numFmtId="4" fontId="12" fillId="0" borderId="1" xfId="0" applyNumberFormat="1" applyFont="1" applyBorder="1"/>
    <xf numFmtId="4" fontId="12" fillId="0" borderId="3" xfId="0" applyNumberFormat="1" applyFont="1" applyBorder="1"/>
    <xf numFmtId="4" fontId="12" fillId="14" borderId="7" xfId="0" applyNumberFormat="1" applyFont="1" applyFill="1" applyBorder="1"/>
    <xf numFmtId="4" fontId="12" fillId="14" borderId="11" xfId="0" applyNumberFormat="1" applyFont="1" applyFill="1" applyBorder="1"/>
    <xf numFmtId="4" fontId="12" fillId="0" borderId="8" xfId="0" applyNumberFormat="1" applyFont="1" applyBorder="1"/>
    <xf numFmtId="4" fontId="12" fillId="0" borderId="9" xfId="0" applyNumberFormat="1" applyFont="1" applyBorder="1"/>
    <xf numFmtId="4" fontId="14" fillId="0" borderId="0" xfId="0" applyNumberFormat="1" applyFont="1"/>
    <xf numFmtId="4" fontId="12" fillId="0" borderId="0" xfId="0" applyNumberFormat="1" applyFont="1"/>
    <xf numFmtId="4" fontId="12" fillId="13" borderId="0" xfId="0" applyNumberFormat="1" applyFont="1" applyFill="1"/>
    <xf numFmtId="4" fontId="12" fillId="14" borderId="0" xfId="0" applyNumberFormat="1" applyFont="1" applyFill="1"/>
    <xf numFmtId="4" fontId="12" fillId="13" borderId="1" xfId="0" applyNumberFormat="1" applyFont="1" applyFill="1" applyBorder="1"/>
    <xf numFmtId="4" fontId="14" fillId="0" borderId="1" xfId="0" applyNumberFormat="1" applyFont="1" applyBorder="1"/>
    <xf numFmtId="4" fontId="12" fillId="14" borderId="2" xfId="0" applyNumberFormat="1" applyFont="1" applyFill="1" applyBorder="1"/>
    <xf numFmtId="4" fontId="12" fillId="0" borderId="2" xfId="0" applyNumberFormat="1" applyFont="1" applyBorder="1"/>
    <xf numFmtId="4" fontId="14" fillId="11" borderId="8" xfId="0" applyNumberFormat="1" applyFont="1" applyFill="1" applyBorder="1"/>
    <xf numFmtId="4" fontId="12" fillId="13" borderId="2" xfId="0" applyNumberFormat="1" applyFont="1" applyFill="1" applyBorder="1"/>
    <xf numFmtId="4" fontId="12" fillId="0" borderId="10" xfId="0" applyNumberFormat="1" applyFont="1" applyBorder="1"/>
    <xf numFmtId="4" fontId="12" fillId="0" borderId="12" xfId="0" applyNumberFormat="1" applyFont="1" applyBorder="1"/>
    <xf numFmtId="4" fontId="12" fillId="13" borderId="3" xfId="0" applyNumberFormat="1" applyFont="1" applyFill="1" applyBorder="1"/>
    <xf numFmtId="1" fontId="12" fillId="9" borderId="1" xfId="0" applyNumberFormat="1" applyFont="1" applyFill="1" applyBorder="1" applyAlignment="1">
      <alignment horizontal="center"/>
    </xf>
    <xf numFmtId="1" fontId="12" fillId="9" borderId="3" xfId="0" applyNumberFormat="1" applyFont="1" applyFill="1" applyBorder="1" applyAlignment="1">
      <alignment horizontal="center"/>
    </xf>
    <xf numFmtId="4" fontId="27" fillId="0" borderId="2" xfId="0" applyNumberFormat="1" applyFont="1" applyBorder="1"/>
    <xf numFmtId="4" fontId="27" fillId="0" borderId="1" xfId="0" applyNumberFormat="1" applyFont="1" applyBorder="1"/>
    <xf numFmtId="4" fontId="11" fillId="0" borderId="2" xfId="0" applyNumberFormat="1" applyFont="1" applyBorder="1"/>
    <xf numFmtId="4" fontId="11" fillId="0" borderId="1" xfId="0" applyNumberFormat="1" applyFont="1" applyBorder="1"/>
    <xf numFmtId="4" fontId="11" fillId="14" borderId="2" xfId="0" applyNumberFormat="1" applyFont="1" applyFill="1" applyBorder="1"/>
    <xf numFmtId="4" fontId="11" fillId="14" borderId="1" xfId="0" applyNumberFormat="1" applyFont="1" applyFill="1" applyBorder="1"/>
    <xf numFmtId="4" fontId="11" fillId="0" borderId="7" xfId="0" applyNumberFormat="1" applyFont="1" applyBorder="1"/>
    <xf numFmtId="4" fontId="11" fillId="0" borderId="11" xfId="0" applyNumberFormat="1" applyFont="1" applyBorder="1"/>
    <xf numFmtId="4" fontId="14" fillId="13" borderId="1" xfId="0" applyNumberFormat="1" applyFont="1" applyFill="1" applyBorder="1"/>
    <xf numFmtId="0" fontId="12" fillId="4" borderId="1" xfId="0" applyFont="1" applyFill="1" applyBorder="1" applyAlignment="1" applyProtection="1">
      <alignment vertical="top" wrapText="1" readingOrder="1"/>
      <protection locked="0"/>
    </xf>
    <xf numFmtId="4" fontId="11" fillId="0" borderId="3" xfId="0" applyNumberFormat="1" applyFont="1" applyBorder="1"/>
    <xf numFmtId="0" fontId="12" fillId="2" borderId="9" xfId="0" applyFont="1" applyFill="1" applyBorder="1" applyAlignment="1" applyProtection="1">
      <alignment vertical="top" wrapText="1" readingOrder="1"/>
      <protection locked="0"/>
    </xf>
    <xf numFmtId="164" fontId="12" fillId="2" borderId="9" xfId="0" applyNumberFormat="1" applyFont="1" applyFill="1" applyBorder="1" applyAlignment="1" applyProtection="1">
      <alignment vertical="top" wrapText="1" readingOrder="1"/>
      <protection locked="0"/>
    </xf>
    <xf numFmtId="4" fontId="27" fillId="0" borderId="3" xfId="0" applyNumberFormat="1" applyFont="1" applyBorder="1"/>
    <xf numFmtId="4" fontId="14" fillId="13" borderId="3" xfId="0" applyNumberFormat="1" applyFont="1" applyFill="1" applyBorder="1"/>
    <xf numFmtId="4" fontId="28" fillId="0" borderId="1" xfId="0" applyNumberFormat="1" applyFont="1" applyBorder="1"/>
    <xf numFmtId="4" fontId="28" fillId="14" borderId="1" xfId="0" applyNumberFormat="1" applyFont="1" applyFill="1" applyBorder="1"/>
    <xf numFmtId="0" fontId="18" fillId="0" borderId="0" xfId="0" applyFont="1" applyAlignment="1" applyProtection="1">
      <alignment horizontal="left" vertical="top" wrapText="1" readingOrder="1"/>
      <protection locked="0"/>
    </xf>
    <xf numFmtId="0" fontId="21" fillId="9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4" borderId="2" xfId="0" applyFont="1" applyFill="1" applyBorder="1" applyAlignment="1" applyProtection="1">
      <alignment horizontal="left" vertical="top" wrapText="1" readingOrder="1"/>
      <protection locked="0"/>
    </xf>
    <xf numFmtId="0" fontId="21" fillId="4" borderId="4" xfId="0" applyFont="1" applyFill="1" applyBorder="1" applyAlignment="1" applyProtection="1">
      <alignment horizontal="left" vertical="top" wrapText="1" readingOrder="1"/>
      <protection locked="0"/>
    </xf>
    <xf numFmtId="0" fontId="21" fillId="4" borderId="3" xfId="0" applyFont="1" applyFill="1" applyBorder="1" applyAlignment="1" applyProtection="1">
      <alignment horizontal="left" vertical="top" wrapText="1" readingOrder="1"/>
      <protection locked="0"/>
    </xf>
    <xf numFmtId="0" fontId="1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15" fillId="4" borderId="2" xfId="0" applyFont="1" applyFill="1" applyBorder="1" applyAlignment="1" applyProtection="1">
      <alignment vertical="top" wrapText="1" readingOrder="1"/>
      <protection locked="0"/>
    </xf>
    <xf numFmtId="164" fontId="15" fillId="4" borderId="1" xfId="0" applyNumberFormat="1" applyFont="1" applyFill="1" applyBorder="1" applyAlignment="1" applyProtection="1">
      <alignment vertical="top" wrapText="1" readingOrder="1"/>
      <protection locked="0"/>
    </xf>
    <xf numFmtId="0" fontId="15" fillId="4" borderId="1" xfId="0" applyFont="1" applyFill="1" applyBorder="1" applyAlignment="1" applyProtection="1">
      <alignment vertical="top" wrapText="1" readingOrder="1"/>
      <protection locked="0"/>
    </xf>
    <xf numFmtId="4" fontId="15" fillId="0" borderId="1" xfId="0" applyNumberFormat="1" applyFont="1" applyBorder="1"/>
    <xf numFmtId="4" fontId="15" fillId="11" borderId="1" xfId="0" applyNumberFormat="1" applyFont="1" applyFill="1" applyBorder="1"/>
    <xf numFmtId="4" fontId="20" fillId="0" borderId="1" xfId="0" applyNumberFormat="1" applyFont="1" applyBorder="1"/>
    <xf numFmtId="0" fontId="21" fillId="0" borderId="0" xfId="0" applyFont="1" applyFill="1" applyBorder="1" applyAlignment="1" applyProtection="1">
      <alignment vertical="top" wrapText="1" readingOrder="1"/>
      <protection locked="0"/>
    </xf>
    <xf numFmtId="0" fontId="15" fillId="0" borderId="0" xfId="0" applyFont="1" applyFill="1" applyBorder="1" applyAlignment="1" applyProtection="1">
      <alignment vertical="top" wrapText="1" readingOrder="1"/>
      <protection locked="0"/>
    </xf>
    <xf numFmtId="164" fontId="15" fillId="0" borderId="0" xfId="0" applyNumberFormat="1" applyFont="1" applyFill="1" applyBorder="1" applyAlignment="1" applyProtection="1">
      <alignment vertical="top" wrapText="1" readingOrder="1"/>
      <protection locked="0"/>
    </xf>
    <xf numFmtId="4" fontId="15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Normal="100" workbookViewId="0">
      <selection activeCell="I29" sqref="I29"/>
    </sheetView>
  </sheetViews>
  <sheetFormatPr defaultRowHeight="15" x14ac:dyDescent="0.25"/>
  <cols>
    <col min="1" max="1" width="0.28515625" style="46" customWidth="1"/>
    <col min="2" max="2" width="4.5703125" style="46" customWidth="1"/>
    <col min="3" max="3" width="28.42578125" style="46" customWidth="1"/>
    <col min="4" max="4" width="13.28515625" style="46" customWidth="1"/>
    <col min="5" max="5" width="13.7109375" style="46" customWidth="1"/>
    <col min="6" max="6" width="13" style="46" customWidth="1"/>
    <col min="7" max="8" width="8.5703125" customWidth="1"/>
    <col min="9" max="9" width="15.140625" style="69" bestFit="1" customWidth="1"/>
  </cols>
  <sheetData>
    <row r="1" spans="1:9" s="1" customFormat="1" x14ac:dyDescent="0.25">
      <c r="A1" s="47" t="s">
        <v>139</v>
      </c>
      <c r="B1" s="43"/>
      <c r="C1" s="43"/>
      <c r="D1" s="44"/>
      <c r="E1" s="44"/>
      <c r="F1" s="44"/>
      <c r="I1" s="82"/>
    </row>
    <row r="2" spans="1:9" s="1" customFormat="1" ht="15" customHeight="1" x14ac:dyDescent="0.25">
      <c r="A2" s="85" t="s">
        <v>140</v>
      </c>
      <c r="B2" s="85"/>
      <c r="C2" s="44"/>
      <c r="D2" s="44"/>
      <c r="E2" s="44"/>
      <c r="F2" s="44"/>
      <c r="I2" s="82"/>
    </row>
    <row r="3" spans="1:9" x14ac:dyDescent="0.25">
      <c r="A3" s="164" t="s">
        <v>163</v>
      </c>
      <c r="B3" s="164"/>
      <c r="C3" s="164"/>
      <c r="D3" s="164"/>
      <c r="E3" s="164"/>
      <c r="F3" s="164"/>
    </row>
    <row r="4" spans="1:9" s="1" customFormat="1" ht="8.25" customHeight="1" x14ac:dyDescent="0.25">
      <c r="A4" s="161"/>
      <c r="B4" s="161"/>
      <c r="C4" s="161"/>
      <c r="D4" s="44"/>
      <c r="E4" s="44"/>
      <c r="F4" s="44"/>
      <c r="I4" s="82"/>
    </row>
    <row r="5" spans="1:9" ht="15.75" x14ac:dyDescent="0.25">
      <c r="A5" s="165" t="s">
        <v>58</v>
      </c>
      <c r="B5" s="165"/>
      <c r="C5" s="165"/>
      <c r="D5" s="165"/>
      <c r="E5" s="165"/>
      <c r="F5" s="165"/>
    </row>
    <row r="6" spans="1:9" ht="7.5" customHeight="1" x14ac:dyDescent="0.25">
      <c r="A6" s="164"/>
      <c r="B6" s="164"/>
      <c r="C6" s="164"/>
      <c r="D6" s="164"/>
      <c r="E6" s="15"/>
      <c r="F6" s="15"/>
      <c r="G6" s="15"/>
    </row>
    <row r="7" spans="1:9" ht="15" customHeight="1" x14ac:dyDescent="0.25">
      <c r="A7" s="164" t="s">
        <v>59</v>
      </c>
      <c r="B7" s="164"/>
      <c r="C7" s="164"/>
      <c r="D7" s="164"/>
      <c r="E7" s="164"/>
      <c r="F7" s="164"/>
      <c r="G7" s="15"/>
    </row>
    <row r="8" spans="1:9" ht="9.75" customHeight="1" x14ac:dyDescent="0.25"/>
    <row r="9" spans="1:9" ht="25.5" customHeight="1" x14ac:dyDescent="0.25">
      <c r="A9" s="86"/>
      <c r="B9" s="87" t="s">
        <v>1</v>
      </c>
      <c r="C9" s="87" t="s">
        <v>2</v>
      </c>
      <c r="D9" s="88" t="s">
        <v>156</v>
      </c>
      <c r="E9" s="87" t="s">
        <v>164</v>
      </c>
      <c r="F9" s="88" t="s">
        <v>165</v>
      </c>
      <c r="G9" s="87" t="s">
        <v>169</v>
      </c>
      <c r="H9" s="114" t="s">
        <v>169</v>
      </c>
    </row>
    <row r="10" spans="1:9" x14ac:dyDescent="0.25">
      <c r="A10" s="86"/>
      <c r="B10" s="110">
        <v>1</v>
      </c>
      <c r="C10" s="110">
        <v>2</v>
      </c>
      <c r="D10" s="110">
        <v>3</v>
      </c>
      <c r="E10" s="110">
        <v>4</v>
      </c>
      <c r="F10" s="110">
        <v>5</v>
      </c>
      <c r="G10" s="113" t="s">
        <v>170</v>
      </c>
      <c r="H10" s="115" t="s">
        <v>171</v>
      </c>
    </row>
    <row r="11" spans="1:9" s="1" customFormat="1" x14ac:dyDescent="0.25">
      <c r="A11" s="49"/>
      <c r="B11" s="49"/>
      <c r="C11" s="172" t="s">
        <v>3</v>
      </c>
      <c r="D11" s="173">
        <f>D12</f>
        <v>699525.23</v>
      </c>
      <c r="E11" s="173">
        <f>E12+E14</f>
        <v>1744000</v>
      </c>
      <c r="F11" s="173">
        <f>F12</f>
        <v>882286.07999999996</v>
      </c>
      <c r="G11" s="176">
        <f>F11/E11*100</f>
        <v>50.589798165137609</v>
      </c>
      <c r="H11" s="176">
        <f>F11/D11*100</f>
        <v>126.12641291008188</v>
      </c>
      <c r="I11" s="82"/>
    </row>
    <row r="12" spans="1:9" x14ac:dyDescent="0.25">
      <c r="A12" s="51"/>
      <c r="B12" s="51" t="s">
        <v>4</v>
      </c>
      <c r="C12" s="52" t="s">
        <v>5</v>
      </c>
      <c r="D12" s="53">
        <v>699525.23</v>
      </c>
      <c r="E12" s="53">
        <v>1294000</v>
      </c>
      <c r="F12" s="53">
        <v>882286.07999999996</v>
      </c>
      <c r="G12" s="177">
        <f t="shared" ref="G12:G17" si="0">F12/E12*100</f>
        <v>68.182850077279738</v>
      </c>
      <c r="H12" s="177">
        <f t="shared" ref="H12:H17" si="1">F12/D12*100</f>
        <v>126.12641291008188</v>
      </c>
    </row>
    <row r="13" spans="1:9" ht="15" customHeight="1" x14ac:dyDescent="0.25">
      <c r="A13" s="51"/>
      <c r="B13" s="51" t="s">
        <v>6</v>
      </c>
      <c r="C13" s="52" t="s">
        <v>7</v>
      </c>
      <c r="D13" s="53">
        <v>0</v>
      </c>
      <c r="E13" s="53">
        <v>0</v>
      </c>
      <c r="F13" s="53">
        <v>0</v>
      </c>
      <c r="G13" s="175"/>
      <c r="H13" s="175"/>
    </row>
    <row r="14" spans="1:9" x14ac:dyDescent="0.25">
      <c r="A14" s="51"/>
      <c r="B14" s="51" t="s">
        <v>8</v>
      </c>
      <c r="C14" s="52" t="s">
        <v>173</v>
      </c>
      <c r="D14" s="53">
        <v>0</v>
      </c>
      <c r="E14" s="53">
        <v>450000</v>
      </c>
      <c r="F14" s="53">
        <v>0</v>
      </c>
      <c r="G14" s="175"/>
      <c r="H14" s="175"/>
    </row>
    <row r="15" spans="1:9" s="1" customFormat="1" x14ac:dyDescent="0.25">
      <c r="A15" s="174"/>
      <c r="B15" s="174"/>
      <c r="C15" s="172" t="s">
        <v>9</v>
      </c>
      <c r="D15" s="173">
        <f>D16+D17</f>
        <v>707707.65</v>
      </c>
      <c r="E15" s="173">
        <f>E16+E17</f>
        <v>1744000</v>
      </c>
      <c r="F15" s="173">
        <f>F16+F17</f>
        <v>812765.33</v>
      </c>
      <c r="G15" s="176">
        <f t="shared" si="0"/>
        <v>46.603516628440367</v>
      </c>
      <c r="H15" s="176">
        <f t="shared" si="1"/>
        <v>114.84478513126146</v>
      </c>
      <c r="I15" s="82"/>
    </row>
    <row r="16" spans="1:9" x14ac:dyDescent="0.25">
      <c r="A16" s="51"/>
      <c r="B16" s="51" t="s">
        <v>10</v>
      </c>
      <c r="C16" s="52" t="s">
        <v>11</v>
      </c>
      <c r="D16" s="53">
        <v>691089.6</v>
      </c>
      <c r="E16" s="53">
        <v>1718750</v>
      </c>
      <c r="F16" s="53">
        <v>796595.74</v>
      </c>
      <c r="G16" s="177">
        <f t="shared" si="0"/>
        <v>46.347388509090912</v>
      </c>
      <c r="H16" s="177">
        <f t="shared" si="1"/>
        <v>115.26663691654456</v>
      </c>
    </row>
    <row r="17" spans="1:9" ht="15" customHeight="1" x14ac:dyDescent="0.25">
      <c r="A17" s="51"/>
      <c r="B17" s="51" t="s">
        <v>12</v>
      </c>
      <c r="C17" s="52" t="s">
        <v>13</v>
      </c>
      <c r="D17" s="53">
        <v>16618.05</v>
      </c>
      <c r="E17" s="53">
        <v>25250</v>
      </c>
      <c r="F17" s="53">
        <v>16169.59</v>
      </c>
      <c r="G17" s="177">
        <f t="shared" si="0"/>
        <v>64.03798019801981</v>
      </c>
      <c r="H17" s="177">
        <f t="shared" si="1"/>
        <v>97.301368090720644</v>
      </c>
    </row>
    <row r="18" spans="1:9" ht="24.75" customHeight="1" x14ac:dyDescent="0.25">
      <c r="A18" s="49"/>
      <c r="B18" s="49"/>
      <c r="C18" s="172" t="s">
        <v>172</v>
      </c>
      <c r="D18" s="173">
        <f>D11-D15</f>
        <v>-8182.4200000000419</v>
      </c>
      <c r="E18" s="173">
        <v>0</v>
      </c>
      <c r="F18" s="173">
        <f>F11-F15</f>
        <v>69520.75</v>
      </c>
      <c r="G18" s="176"/>
      <c r="H18" s="176"/>
    </row>
    <row r="19" spans="1:9" ht="24.75" customHeight="1" x14ac:dyDescent="0.25">
      <c r="A19" s="178"/>
      <c r="B19" s="178"/>
      <c r="C19" s="179"/>
      <c r="D19" s="180"/>
      <c r="E19" s="180"/>
      <c r="F19" s="180"/>
      <c r="G19" s="181"/>
      <c r="H19" s="181"/>
    </row>
    <row r="20" spans="1:9" ht="15.75" customHeight="1" x14ac:dyDescent="0.25">
      <c r="A20" s="166" t="s">
        <v>60</v>
      </c>
      <c r="B20" s="166"/>
      <c r="C20" s="166"/>
      <c r="D20" s="166"/>
      <c r="E20" s="166"/>
      <c r="F20" s="166"/>
      <c r="G20" s="42"/>
    </row>
    <row r="21" spans="1:9" ht="6.75" customHeight="1" x14ac:dyDescent="0.25">
      <c r="A21" s="54"/>
      <c r="B21" s="54"/>
      <c r="C21" s="54"/>
      <c r="D21" s="55"/>
      <c r="E21" s="55"/>
      <c r="F21" s="55"/>
    </row>
    <row r="22" spans="1:9" ht="14.25" customHeight="1" x14ac:dyDescent="0.25">
      <c r="A22" s="162"/>
      <c r="B22" s="162"/>
      <c r="C22" s="162"/>
      <c r="D22" s="86" t="s">
        <v>156</v>
      </c>
      <c r="E22" s="48" t="s">
        <v>164</v>
      </c>
      <c r="F22" s="86" t="s">
        <v>165</v>
      </c>
    </row>
    <row r="23" spans="1:9" x14ac:dyDescent="0.25">
      <c r="A23" s="163" t="s">
        <v>51</v>
      </c>
      <c r="B23" s="163"/>
      <c r="C23" s="163"/>
      <c r="D23" s="53">
        <v>0</v>
      </c>
      <c r="E23" s="53">
        <v>0</v>
      </c>
      <c r="F23" s="53">
        <v>0</v>
      </c>
    </row>
    <row r="24" spans="1:9" x14ac:dyDescent="0.25">
      <c r="A24" s="163" t="s">
        <v>54</v>
      </c>
      <c r="B24" s="163"/>
      <c r="C24" s="163"/>
      <c r="D24" s="53">
        <v>0</v>
      </c>
      <c r="E24" s="53">
        <v>0</v>
      </c>
      <c r="F24" s="53">
        <v>0</v>
      </c>
    </row>
    <row r="25" spans="1:9" s="1" customFormat="1" ht="13.5" customHeight="1" x14ac:dyDescent="0.25">
      <c r="A25" s="167" t="s">
        <v>61</v>
      </c>
      <c r="B25" s="168"/>
      <c r="C25" s="169"/>
      <c r="D25" s="50">
        <v>0</v>
      </c>
      <c r="E25" s="50">
        <v>0</v>
      </c>
      <c r="F25" s="50">
        <v>0</v>
      </c>
      <c r="I25" s="82"/>
    </row>
    <row r="26" spans="1:9" ht="9" customHeight="1" x14ac:dyDescent="0.25"/>
    <row r="27" spans="1:9" ht="15.75" customHeight="1" x14ac:dyDescent="0.25">
      <c r="A27" s="166" t="s">
        <v>62</v>
      </c>
      <c r="B27" s="166"/>
      <c r="C27" s="166"/>
      <c r="D27" s="166"/>
      <c r="E27" s="166"/>
      <c r="F27" s="166"/>
      <c r="G27" s="42"/>
    </row>
    <row r="28" spans="1:9" ht="4.5" customHeight="1" x14ac:dyDescent="0.25"/>
    <row r="29" spans="1:9" x14ac:dyDescent="0.25">
      <c r="A29" s="162"/>
      <c r="B29" s="162"/>
      <c r="C29" s="162"/>
      <c r="D29" s="86" t="s">
        <v>156</v>
      </c>
      <c r="E29" s="48" t="s">
        <v>164</v>
      </c>
      <c r="F29" s="86" t="s">
        <v>165</v>
      </c>
    </row>
    <row r="30" spans="1:9" x14ac:dyDescent="0.25">
      <c r="A30" s="163" t="s">
        <v>70</v>
      </c>
      <c r="B30" s="163"/>
      <c r="C30" s="163"/>
      <c r="D30" s="53">
        <v>0</v>
      </c>
      <c r="E30" s="53">
        <v>450000</v>
      </c>
      <c r="F30" s="53">
        <v>0</v>
      </c>
    </row>
    <row r="31" spans="1:9" ht="21" customHeight="1" x14ac:dyDescent="0.25">
      <c r="A31" s="163" t="s">
        <v>63</v>
      </c>
      <c r="B31" s="163"/>
      <c r="C31" s="163"/>
      <c r="D31" s="53">
        <v>0</v>
      </c>
      <c r="E31" s="53">
        <v>450000</v>
      </c>
      <c r="F31" s="53">
        <v>0</v>
      </c>
    </row>
    <row r="32" spans="1:9" ht="9.75" customHeight="1" x14ac:dyDescent="0.25">
      <c r="A32" s="56"/>
      <c r="B32" s="56"/>
      <c r="C32" s="56"/>
      <c r="E32"/>
    </row>
    <row r="33" spans="1:9" s="1" customFormat="1" ht="13.5" customHeight="1" x14ac:dyDescent="0.25">
      <c r="A33" s="167" t="s">
        <v>64</v>
      </c>
      <c r="B33" s="168"/>
      <c r="C33" s="169"/>
      <c r="D33" s="50">
        <v>0</v>
      </c>
      <c r="E33" s="50">
        <v>0</v>
      </c>
      <c r="F33" s="50">
        <v>0</v>
      </c>
      <c r="I33" s="82"/>
    </row>
    <row r="35" spans="1:9" s="83" customFormat="1" ht="15.75" x14ac:dyDescent="0.25">
      <c r="D35" s="170"/>
      <c r="E35" s="170"/>
      <c r="F35" s="170"/>
      <c r="I35" s="84"/>
    </row>
    <row r="36" spans="1:9" s="83" customFormat="1" ht="15.75" x14ac:dyDescent="0.25">
      <c r="D36" s="170"/>
      <c r="E36" s="170"/>
      <c r="F36" s="170"/>
      <c r="I36" s="84"/>
    </row>
  </sheetData>
  <mergeCells count="17">
    <mergeCell ref="D35:F35"/>
    <mergeCell ref="D36:F36"/>
    <mergeCell ref="A31:C31"/>
    <mergeCell ref="A33:C33"/>
    <mergeCell ref="A6:D6"/>
    <mergeCell ref="A4:C4"/>
    <mergeCell ref="A29:C29"/>
    <mergeCell ref="A30:C30"/>
    <mergeCell ref="A3:F3"/>
    <mergeCell ref="A5:F5"/>
    <mergeCell ref="A7:F7"/>
    <mergeCell ref="A20:F20"/>
    <mergeCell ref="A27:F27"/>
    <mergeCell ref="A23:C23"/>
    <mergeCell ref="A24:C24"/>
    <mergeCell ref="A25:C25"/>
    <mergeCell ref="A22:C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"/>
  <sheetViews>
    <sheetView topLeftCell="B23" zoomScaleNormal="100" workbookViewId="0">
      <selection activeCell="A37" sqref="A37:H100"/>
    </sheetView>
  </sheetViews>
  <sheetFormatPr defaultRowHeight="15" x14ac:dyDescent="0.25"/>
  <cols>
    <col min="1" max="1" width="16" hidden="1" customWidth="1"/>
    <col min="2" max="2" width="7.28515625" customWidth="1"/>
    <col min="3" max="3" width="37.42578125" customWidth="1"/>
    <col min="4" max="4" width="11.28515625" customWidth="1"/>
    <col min="5" max="5" width="11.85546875" customWidth="1"/>
    <col min="6" max="6" width="10.7109375" style="69" customWidth="1"/>
    <col min="7" max="7" width="8.140625" customWidth="1"/>
    <col min="8" max="8" width="8.28515625" customWidth="1"/>
  </cols>
  <sheetData>
    <row r="1" spans="1:8" s="44" customFormat="1" x14ac:dyDescent="0.25">
      <c r="A1" s="47"/>
      <c r="B1" s="47" t="s">
        <v>139</v>
      </c>
      <c r="C1" s="43"/>
      <c r="F1" s="68"/>
    </row>
    <row r="2" spans="1:8" s="44" customFormat="1" ht="15" customHeight="1" x14ac:dyDescent="0.25">
      <c r="A2" s="85"/>
      <c r="B2" s="85" t="s">
        <v>140</v>
      </c>
      <c r="F2" s="68"/>
    </row>
    <row r="3" spans="1:8" ht="18" customHeight="1" x14ac:dyDescent="0.25">
      <c r="A3" s="164" t="s">
        <v>163</v>
      </c>
      <c r="B3" s="164"/>
      <c r="C3" s="164"/>
      <c r="D3" s="164"/>
      <c r="E3" s="164"/>
      <c r="F3" s="164"/>
    </row>
    <row r="4" spans="1:8" s="46" customFormat="1" ht="18" customHeight="1" x14ac:dyDescent="0.25">
      <c r="A4" s="166" t="s">
        <v>71</v>
      </c>
      <c r="B4" s="166"/>
      <c r="C4" s="166"/>
      <c r="D4" s="166"/>
      <c r="E4" s="166"/>
      <c r="F4" s="166"/>
    </row>
    <row r="5" spans="1:8" s="46" customFormat="1" ht="18" customHeight="1" x14ac:dyDescent="0.25">
      <c r="A5" s="166" t="s">
        <v>65</v>
      </c>
      <c r="B5" s="166"/>
      <c r="C5" s="166"/>
      <c r="D5" s="166"/>
      <c r="E5" s="166"/>
      <c r="F5" s="166"/>
    </row>
    <row r="6" spans="1:8" s="46" customFormat="1" ht="24" customHeight="1" x14ac:dyDescent="0.25">
      <c r="A6" s="166" t="s">
        <v>66</v>
      </c>
      <c r="B6" s="166"/>
      <c r="C6" s="166"/>
      <c r="D6" s="166"/>
      <c r="E6" s="166"/>
      <c r="F6" s="166"/>
    </row>
    <row r="7" spans="1:8" ht="25.5" customHeight="1" x14ac:dyDescent="0.25">
      <c r="A7" s="87" t="s">
        <v>0</v>
      </c>
      <c r="B7" s="87" t="s">
        <v>1</v>
      </c>
      <c r="C7" s="87" t="s">
        <v>2</v>
      </c>
      <c r="D7" s="88" t="s">
        <v>156</v>
      </c>
      <c r="E7" s="87" t="s">
        <v>164</v>
      </c>
      <c r="F7" s="88" t="s">
        <v>165</v>
      </c>
      <c r="G7" s="87" t="s">
        <v>169</v>
      </c>
      <c r="H7" s="114" t="s">
        <v>169</v>
      </c>
    </row>
    <row r="8" spans="1:8" ht="16.5" customHeight="1" x14ac:dyDescent="0.25">
      <c r="A8" s="87"/>
      <c r="B8" s="110">
        <v>1</v>
      </c>
      <c r="C8" s="110">
        <v>2</v>
      </c>
      <c r="D8" s="110">
        <v>3</v>
      </c>
      <c r="E8" s="110">
        <v>4</v>
      </c>
      <c r="F8" s="110">
        <v>5</v>
      </c>
      <c r="G8" s="113" t="s">
        <v>170</v>
      </c>
      <c r="H8" s="115" t="s">
        <v>171</v>
      </c>
    </row>
    <row r="9" spans="1:8" s="25" customFormat="1" ht="12" x14ac:dyDescent="0.2">
      <c r="A9" s="23"/>
      <c r="B9" s="23"/>
      <c r="C9" s="23" t="s">
        <v>3</v>
      </c>
      <c r="D9" s="24">
        <f>D10</f>
        <v>699525.23</v>
      </c>
      <c r="E9" s="24">
        <f>E10</f>
        <v>1294000</v>
      </c>
      <c r="F9" s="24">
        <f>F10</f>
        <v>882286.07999999996</v>
      </c>
      <c r="G9" s="116">
        <f>F9/E9*100</f>
        <v>68.182850077279738</v>
      </c>
      <c r="H9" s="112">
        <f>F9/D9*100</f>
        <v>126.12641291008188</v>
      </c>
    </row>
    <row r="10" spans="1:8" s="1" customFormat="1" x14ac:dyDescent="0.25">
      <c r="A10" s="3"/>
      <c r="B10" s="3" t="s">
        <v>4</v>
      </c>
      <c r="C10" s="3" t="s">
        <v>5</v>
      </c>
      <c r="D10" s="16">
        <f>D17+D20+D27+D33</f>
        <v>699525.23</v>
      </c>
      <c r="E10" s="16">
        <f>E20+E27+E33</f>
        <v>1294000</v>
      </c>
      <c r="F10" s="16">
        <f>F17+F20+F27+F33</f>
        <v>882286.07999999996</v>
      </c>
      <c r="G10" s="117">
        <f t="shared" ref="G10:G35" si="0">F10/E10*100</f>
        <v>68.182850077279738</v>
      </c>
      <c r="H10" s="118">
        <f t="shared" ref="H10:H32" si="1">F10/D10*100</f>
        <v>126.12641291008188</v>
      </c>
    </row>
    <row r="11" spans="1:8" ht="28.5" hidden="1" customHeight="1" x14ac:dyDescent="0.25">
      <c r="A11" s="89"/>
      <c r="B11" s="89" t="s">
        <v>14</v>
      </c>
      <c r="C11" s="89" t="s">
        <v>15</v>
      </c>
      <c r="D11" s="90"/>
      <c r="E11" s="90"/>
      <c r="F11" s="90"/>
      <c r="G11" s="119" t="e">
        <f t="shared" si="0"/>
        <v>#DIV/0!</v>
      </c>
      <c r="H11" s="120" t="e">
        <f t="shared" si="1"/>
        <v>#DIV/0!</v>
      </c>
    </row>
    <row r="12" spans="1:8" s="1" customFormat="1" ht="22.5" hidden="1" x14ac:dyDescent="0.25">
      <c r="A12" s="75"/>
      <c r="B12" s="75">
        <v>636</v>
      </c>
      <c r="C12" s="75" t="s">
        <v>72</v>
      </c>
      <c r="D12" s="76"/>
      <c r="E12" s="76"/>
      <c r="F12" s="76"/>
      <c r="G12" s="119" t="e">
        <f t="shared" si="0"/>
        <v>#DIV/0!</v>
      </c>
      <c r="H12" s="120" t="e">
        <f t="shared" si="1"/>
        <v>#DIV/0!</v>
      </c>
    </row>
    <row r="13" spans="1:8" ht="22.5" hidden="1" x14ac:dyDescent="0.25">
      <c r="A13" s="2"/>
      <c r="B13" s="2">
        <v>6361</v>
      </c>
      <c r="C13" s="8" t="s">
        <v>73</v>
      </c>
      <c r="D13" s="71"/>
      <c r="E13" s="13"/>
      <c r="F13" s="71"/>
      <c r="G13" s="119" t="e">
        <f t="shared" si="0"/>
        <v>#DIV/0!</v>
      </c>
      <c r="H13" s="120" t="e">
        <f t="shared" si="1"/>
        <v>#DIV/0!</v>
      </c>
    </row>
    <row r="14" spans="1:8" hidden="1" x14ac:dyDescent="0.25">
      <c r="A14" s="4"/>
      <c r="B14" s="89" t="s">
        <v>17</v>
      </c>
      <c r="C14" s="89" t="s">
        <v>18</v>
      </c>
      <c r="D14" s="90"/>
      <c r="E14" s="90"/>
      <c r="F14" s="90"/>
      <c r="G14" s="119" t="e">
        <f t="shared" si="0"/>
        <v>#DIV/0!</v>
      </c>
      <c r="H14" s="120" t="e">
        <f t="shared" si="1"/>
        <v>#DIV/0!</v>
      </c>
    </row>
    <row r="15" spans="1:8" s="1" customFormat="1" ht="15" hidden="1" customHeight="1" x14ac:dyDescent="0.25">
      <c r="A15" s="75"/>
      <c r="B15" s="75">
        <v>641</v>
      </c>
      <c r="C15" s="75" t="s">
        <v>74</v>
      </c>
      <c r="D15" s="76"/>
      <c r="E15" s="76"/>
      <c r="F15" s="76"/>
      <c r="G15" s="119" t="e">
        <f t="shared" si="0"/>
        <v>#DIV/0!</v>
      </c>
      <c r="H15" s="120" t="e">
        <f t="shared" si="1"/>
        <v>#DIV/0!</v>
      </c>
    </row>
    <row r="16" spans="1:8" ht="13.5" hidden="1" customHeight="1" x14ac:dyDescent="0.25">
      <c r="A16" s="2"/>
      <c r="B16" s="2">
        <v>6413</v>
      </c>
      <c r="C16" s="8" t="s">
        <v>75</v>
      </c>
      <c r="D16" s="71"/>
      <c r="E16" s="13"/>
      <c r="F16" s="71"/>
      <c r="G16" s="119" t="e">
        <f t="shared" si="0"/>
        <v>#DIV/0!</v>
      </c>
      <c r="H16" s="120" t="e">
        <f t="shared" si="1"/>
        <v>#DIV/0!</v>
      </c>
    </row>
    <row r="17" spans="1:8" ht="27" customHeight="1" x14ac:dyDescent="0.25">
      <c r="A17" s="4"/>
      <c r="B17" s="89" t="s">
        <v>20</v>
      </c>
      <c r="C17" s="89" t="s">
        <v>21</v>
      </c>
      <c r="D17" s="90">
        <f>D18</f>
        <v>962.75</v>
      </c>
      <c r="E17" s="90">
        <v>0</v>
      </c>
      <c r="F17" s="90">
        <f>F18</f>
        <v>499</v>
      </c>
      <c r="G17" s="121"/>
      <c r="H17" s="122">
        <f t="shared" si="1"/>
        <v>51.830693326408728</v>
      </c>
    </row>
    <row r="18" spans="1:8" s="1" customFormat="1" ht="15" customHeight="1" x14ac:dyDescent="0.25">
      <c r="A18" s="75"/>
      <c r="B18" s="75">
        <v>652</v>
      </c>
      <c r="C18" s="75" t="s">
        <v>76</v>
      </c>
      <c r="D18" s="76">
        <f>D19</f>
        <v>962.75</v>
      </c>
      <c r="E18" s="76">
        <v>0</v>
      </c>
      <c r="F18" s="76">
        <f>F19</f>
        <v>499</v>
      </c>
      <c r="G18" s="119"/>
      <c r="H18" s="120">
        <f t="shared" si="1"/>
        <v>51.830693326408728</v>
      </c>
    </row>
    <row r="19" spans="1:8" ht="13.5" customHeight="1" x14ac:dyDescent="0.25">
      <c r="A19" s="2"/>
      <c r="B19" s="2">
        <v>6526</v>
      </c>
      <c r="C19" s="8" t="s">
        <v>77</v>
      </c>
      <c r="D19" s="71">
        <v>962.75</v>
      </c>
      <c r="E19" s="13">
        <v>0</v>
      </c>
      <c r="F19" s="71">
        <v>499</v>
      </c>
      <c r="G19" s="123"/>
      <c r="H19" s="124">
        <f t="shared" si="1"/>
        <v>51.830693326408728</v>
      </c>
    </row>
    <row r="20" spans="1:8" ht="23.25" customHeight="1" x14ac:dyDescent="0.25">
      <c r="A20" s="4"/>
      <c r="B20" s="89" t="s">
        <v>22</v>
      </c>
      <c r="C20" s="89" t="s">
        <v>23</v>
      </c>
      <c r="D20" s="90">
        <f>D21+D24</f>
        <v>28711.29</v>
      </c>
      <c r="E20" s="90">
        <f>E21</f>
        <v>8700</v>
      </c>
      <c r="F20" s="90">
        <f>F21+F24</f>
        <v>7391.25</v>
      </c>
      <c r="G20" s="125">
        <f t="shared" si="0"/>
        <v>84.956896551724142</v>
      </c>
      <c r="H20" s="126">
        <f t="shared" si="1"/>
        <v>25.743357404003792</v>
      </c>
    </row>
    <row r="21" spans="1:8" s="1" customFormat="1" ht="22.5" x14ac:dyDescent="0.25">
      <c r="A21" s="75"/>
      <c r="B21" s="75">
        <v>661</v>
      </c>
      <c r="C21" s="75" t="s">
        <v>78</v>
      </c>
      <c r="D21" s="76">
        <f>D23</f>
        <v>13510.18</v>
      </c>
      <c r="E21" s="76">
        <f>E23</f>
        <v>8700</v>
      </c>
      <c r="F21" s="76">
        <f>F23</f>
        <v>7391.25</v>
      </c>
      <c r="G21" s="123">
        <f t="shared" si="0"/>
        <v>84.956896551724142</v>
      </c>
      <c r="H21" s="124">
        <f t="shared" si="1"/>
        <v>54.708745553353097</v>
      </c>
    </row>
    <row r="22" spans="1:8" ht="14.25" hidden="1" customHeight="1" x14ac:dyDescent="0.25">
      <c r="A22" s="2"/>
      <c r="B22" s="2">
        <v>6614</v>
      </c>
      <c r="C22" s="8" t="s">
        <v>79</v>
      </c>
      <c r="D22" s="71"/>
      <c r="E22" s="13"/>
      <c r="F22" s="71"/>
      <c r="G22" s="119" t="e">
        <f t="shared" si="0"/>
        <v>#DIV/0!</v>
      </c>
      <c r="H22" s="120" t="e">
        <f t="shared" si="1"/>
        <v>#DIV/0!</v>
      </c>
    </row>
    <row r="23" spans="1:8" x14ac:dyDescent="0.25">
      <c r="A23" s="2"/>
      <c r="B23" s="2">
        <v>6615</v>
      </c>
      <c r="C23" s="8" t="s">
        <v>80</v>
      </c>
      <c r="D23" s="71">
        <v>13510.18</v>
      </c>
      <c r="E23" s="13">
        <v>8700</v>
      </c>
      <c r="F23" s="71">
        <v>7391.25</v>
      </c>
      <c r="G23" s="119">
        <f t="shared" si="0"/>
        <v>84.956896551724142</v>
      </c>
      <c r="H23" s="120">
        <f t="shared" si="1"/>
        <v>54.708745553353097</v>
      </c>
    </row>
    <row r="24" spans="1:8" ht="22.5" x14ac:dyDescent="0.25">
      <c r="A24" s="2"/>
      <c r="B24" s="75">
        <v>663</v>
      </c>
      <c r="C24" s="75" t="s">
        <v>157</v>
      </c>
      <c r="D24" s="76">
        <f>D25+D26</f>
        <v>15201.11</v>
      </c>
      <c r="E24" s="76">
        <f>E26</f>
        <v>0</v>
      </c>
      <c r="F24" s="76">
        <f>F25+F26</f>
        <v>0</v>
      </c>
      <c r="G24" s="123"/>
      <c r="H24" s="124">
        <f t="shared" si="1"/>
        <v>0</v>
      </c>
    </row>
    <row r="25" spans="1:8" x14ac:dyDescent="0.25">
      <c r="A25" s="2"/>
      <c r="B25" s="2">
        <v>6631</v>
      </c>
      <c r="C25" s="2" t="s">
        <v>158</v>
      </c>
      <c r="D25" s="71">
        <v>14430</v>
      </c>
      <c r="E25" s="13">
        <v>0</v>
      </c>
      <c r="F25" s="71">
        <v>0</v>
      </c>
      <c r="G25" s="127"/>
      <c r="H25" s="120">
        <f t="shared" si="1"/>
        <v>0</v>
      </c>
    </row>
    <row r="26" spans="1:8" x14ac:dyDescent="0.25">
      <c r="A26" s="2"/>
      <c r="B26" s="2">
        <v>6632</v>
      </c>
      <c r="C26" s="2" t="s">
        <v>159</v>
      </c>
      <c r="D26" s="71">
        <v>771.11</v>
      </c>
      <c r="E26" s="13">
        <v>0</v>
      </c>
      <c r="F26" s="71">
        <v>0</v>
      </c>
      <c r="G26" s="123"/>
      <c r="H26" s="124">
        <f t="shared" si="1"/>
        <v>0</v>
      </c>
    </row>
    <row r="27" spans="1:8" ht="22.9" customHeight="1" x14ac:dyDescent="0.25">
      <c r="A27" s="4"/>
      <c r="B27" s="89" t="s">
        <v>24</v>
      </c>
      <c r="C27" s="89" t="s">
        <v>25</v>
      </c>
      <c r="D27" s="90">
        <f>D28+D31</f>
        <v>669851.18999999994</v>
      </c>
      <c r="E27" s="90">
        <f>E28+E31</f>
        <v>1285200</v>
      </c>
      <c r="F27" s="90">
        <f>F28+F31</f>
        <v>874395.83</v>
      </c>
      <c r="G27" s="125">
        <f t="shared" si="0"/>
        <v>68.035778867102394</v>
      </c>
      <c r="H27" s="122">
        <f t="shared" si="1"/>
        <v>130.53583289148148</v>
      </c>
    </row>
    <row r="28" spans="1:8" s="1" customFormat="1" ht="22.9" customHeight="1" x14ac:dyDescent="0.25">
      <c r="A28" s="75"/>
      <c r="B28" s="75">
        <v>671</v>
      </c>
      <c r="C28" s="75" t="s">
        <v>135</v>
      </c>
      <c r="D28" s="76">
        <f>D29+D30</f>
        <v>175635.41999999998</v>
      </c>
      <c r="E28" s="76">
        <f>E29+E30</f>
        <v>523200</v>
      </c>
      <c r="F28" s="76">
        <f>F29+F30</f>
        <v>257909.98</v>
      </c>
      <c r="G28" s="123">
        <f t="shared" si="0"/>
        <v>49.294720948012234</v>
      </c>
      <c r="H28" s="120">
        <f t="shared" si="1"/>
        <v>146.84394525887777</v>
      </c>
    </row>
    <row r="29" spans="1:8" ht="22.9" customHeight="1" x14ac:dyDescent="0.25">
      <c r="A29" s="2"/>
      <c r="B29" s="2">
        <v>6711</v>
      </c>
      <c r="C29" s="2" t="s">
        <v>136</v>
      </c>
      <c r="D29" s="13">
        <f>163300.02+12335.4</f>
        <v>175635.41999999998</v>
      </c>
      <c r="E29" s="13">
        <v>498750</v>
      </c>
      <c r="F29" s="13">
        <v>249885.73</v>
      </c>
      <c r="G29" s="119">
        <f t="shared" si="0"/>
        <v>50.102402005012536</v>
      </c>
      <c r="H29" s="124">
        <f t="shared" si="1"/>
        <v>142.27524835252481</v>
      </c>
    </row>
    <row r="30" spans="1:8" ht="22.9" customHeight="1" x14ac:dyDescent="0.25">
      <c r="A30" s="2"/>
      <c r="B30" s="2">
        <v>6712</v>
      </c>
      <c r="C30" s="2" t="s">
        <v>137</v>
      </c>
      <c r="D30" s="13">
        <v>0</v>
      </c>
      <c r="E30" s="13">
        <v>24450</v>
      </c>
      <c r="F30" s="13">
        <v>8024.25</v>
      </c>
      <c r="G30" s="123">
        <f t="shared" si="0"/>
        <v>32.819018404907972</v>
      </c>
      <c r="H30" s="120"/>
    </row>
    <row r="31" spans="1:8" s="1" customFormat="1" ht="21.75" customHeight="1" x14ac:dyDescent="0.25">
      <c r="A31" s="75"/>
      <c r="B31" s="75">
        <v>673</v>
      </c>
      <c r="C31" s="75" t="s">
        <v>81</v>
      </c>
      <c r="D31" s="76">
        <f>D32</f>
        <v>494215.77</v>
      </c>
      <c r="E31" s="76">
        <f>E32</f>
        <v>762000</v>
      </c>
      <c r="F31" s="76">
        <f>F32</f>
        <v>616485.85</v>
      </c>
      <c r="G31" s="119">
        <f t="shared" si="0"/>
        <v>80.90365485564304</v>
      </c>
      <c r="H31" s="124">
        <f t="shared" si="1"/>
        <v>124.74022227174176</v>
      </c>
    </row>
    <row r="32" spans="1:8" x14ac:dyDescent="0.25">
      <c r="A32" s="2"/>
      <c r="B32" s="2">
        <v>6731</v>
      </c>
      <c r="C32" s="8" t="s">
        <v>81</v>
      </c>
      <c r="D32" s="71">
        <v>494215.77</v>
      </c>
      <c r="E32" s="13">
        <v>762000</v>
      </c>
      <c r="F32" s="71">
        <v>616485.85</v>
      </c>
      <c r="G32" s="123">
        <f t="shared" si="0"/>
        <v>80.90365485564304</v>
      </c>
      <c r="H32" s="120">
        <f t="shared" si="1"/>
        <v>124.74022227174176</v>
      </c>
    </row>
    <row r="33" spans="1:8" ht="15" customHeight="1" x14ac:dyDescent="0.25">
      <c r="A33" s="4"/>
      <c r="B33" s="89" t="s">
        <v>26</v>
      </c>
      <c r="C33" s="89" t="s">
        <v>27</v>
      </c>
      <c r="D33" s="90">
        <f t="shared" ref="D33:F34" si="2">D34</f>
        <v>0</v>
      </c>
      <c r="E33" s="90">
        <f t="shared" si="2"/>
        <v>100</v>
      </c>
      <c r="F33" s="90">
        <f t="shared" si="2"/>
        <v>0</v>
      </c>
      <c r="G33" s="125">
        <f t="shared" si="0"/>
        <v>0</v>
      </c>
      <c r="H33" s="122"/>
    </row>
    <row r="34" spans="1:8" s="1" customFormat="1" ht="21.75" customHeight="1" x14ac:dyDescent="0.25">
      <c r="A34" s="75"/>
      <c r="B34" s="75">
        <v>683</v>
      </c>
      <c r="C34" s="75" t="s">
        <v>82</v>
      </c>
      <c r="D34" s="76">
        <f t="shared" si="2"/>
        <v>0</v>
      </c>
      <c r="E34" s="76">
        <f t="shared" si="2"/>
        <v>100</v>
      </c>
      <c r="F34" s="76">
        <f t="shared" si="2"/>
        <v>0</v>
      </c>
      <c r="G34" s="123">
        <f t="shared" si="0"/>
        <v>0</v>
      </c>
      <c r="H34" s="124"/>
    </row>
    <row r="35" spans="1:8" ht="15" customHeight="1" x14ac:dyDescent="0.25">
      <c r="A35" s="2"/>
      <c r="B35" s="2">
        <v>6831</v>
      </c>
      <c r="C35" s="2" t="s">
        <v>82</v>
      </c>
      <c r="D35" s="71">
        <v>0</v>
      </c>
      <c r="E35" s="13">
        <v>100</v>
      </c>
      <c r="F35" s="71">
        <v>0</v>
      </c>
      <c r="G35" s="128">
        <f t="shared" si="0"/>
        <v>0</v>
      </c>
      <c r="H35" s="124"/>
    </row>
    <row r="36" spans="1:8" ht="14.45" customHeight="1" x14ac:dyDescent="0.25">
      <c r="A36" s="61"/>
      <c r="B36" s="61"/>
      <c r="C36" s="61"/>
      <c r="D36" s="62"/>
      <c r="E36" s="62"/>
      <c r="F36" s="73"/>
    </row>
    <row r="37" spans="1:8" ht="14.45" customHeight="1" x14ac:dyDescent="0.25">
      <c r="A37" s="166" t="s">
        <v>67</v>
      </c>
      <c r="B37" s="166"/>
      <c r="C37" s="166"/>
      <c r="D37" s="166"/>
      <c r="E37" s="166"/>
      <c r="F37" s="166"/>
    </row>
    <row r="38" spans="1:8" ht="14.45" customHeight="1" x14ac:dyDescent="0.25">
      <c r="A38" s="63"/>
      <c r="B38" s="63"/>
      <c r="C38" s="63"/>
      <c r="D38" s="64"/>
      <c r="E38" s="64"/>
      <c r="F38" s="74"/>
    </row>
    <row r="39" spans="1:8" ht="25.5" customHeight="1" x14ac:dyDescent="0.25">
      <c r="A39" s="87" t="s">
        <v>0</v>
      </c>
      <c r="B39" s="87" t="s">
        <v>1</v>
      </c>
      <c r="C39" s="87" t="s">
        <v>2</v>
      </c>
      <c r="D39" s="88" t="s">
        <v>156</v>
      </c>
      <c r="E39" s="87" t="s">
        <v>164</v>
      </c>
      <c r="F39" s="88" t="s">
        <v>165</v>
      </c>
      <c r="G39" s="87" t="s">
        <v>169</v>
      </c>
      <c r="H39" s="114" t="s">
        <v>169</v>
      </c>
    </row>
    <row r="40" spans="1:8" ht="13.5" customHeight="1" x14ac:dyDescent="0.25">
      <c r="A40" s="87"/>
      <c r="B40" s="110">
        <v>1</v>
      </c>
      <c r="C40" s="110">
        <v>2</v>
      </c>
      <c r="D40" s="110">
        <v>3</v>
      </c>
      <c r="E40" s="110">
        <v>4</v>
      </c>
      <c r="F40" s="110">
        <v>5</v>
      </c>
      <c r="G40" s="113" t="s">
        <v>170</v>
      </c>
      <c r="H40" s="115" t="s">
        <v>171</v>
      </c>
    </row>
    <row r="41" spans="1:8" s="25" customFormat="1" ht="15" customHeight="1" x14ac:dyDescent="0.2">
      <c r="A41" s="23"/>
      <c r="B41" s="23"/>
      <c r="C41" s="23" t="s">
        <v>9</v>
      </c>
      <c r="D41" s="24">
        <f>D42+D89</f>
        <v>707707.65</v>
      </c>
      <c r="E41" s="24">
        <f>E42+E89</f>
        <v>1744000</v>
      </c>
      <c r="F41" s="24">
        <f>F42+F89</f>
        <v>812765.33</v>
      </c>
      <c r="G41" s="111">
        <f>F41/E41*100</f>
        <v>46.603516628440367</v>
      </c>
      <c r="H41" s="137">
        <f>F41/D41*100</f>
        <v>114.84478513126146</v>
      </c>
    </row>
    <row r="42" spans="1:8" x14ac:dyDescent="0.25">
      <c r="A42" s="3"/>
      <c r="B42" s="3" t="s">
        <v>10</v>
      </c>
      <c r="C42" s="3" t="s">
        <v>11</v>
      </c>
      <c r="D42" s="16">
        <f>D43+D51+D84</f>
        <v>691089.6</v>
      </c>
      <c r="E42" s="16">
        <f>E43+E51+E84</f>
        <v>1718750</v>
      </c>
      <c r="F42" s="16">
        <f>F43+F51+F84</f>
        <v>796595.74</v>
      </c>
      <c r="G42" s="131">
        <f t="shared" ref="G42:G100" si="3">F42/E42*100</f>
        <v>46.347388509090912</v>
      </c>
      <c r="H42" s="133">
        <f t="shared" ref="H42:H100" si="4">F42/D42*100</f>
        <v>115.26663691654456</v>
      </c>
    </row>
    <row r="43" spans="1:8" x14ac:dyDescent="0.25">
      <c r="A43" s="89"/>
      <c r="B43" s="89" t="s">
        <v>28</v>
      </c>
      <c r="C43" s="89" t="s">
        <v>29</v>
      </c>
      <c r="D43" s="90">
        <f>D44+D47+D50</f>
        <v>558725.72</v>
      </c>
      <c r="E43" s="90">
        <f>E44+E47+E50</f>
        <v>1370100</v>
      </c>
      <c r="F43" s="90">
        <f>F44+F47+F50</f>
        <v>628572.05000000005</v>
      </c>
      <c r="G43" s="135">
        <f t="shared" si="3"/>
        <v>45.877822786657916</v>
      </c>
      <c r="H43" s="125">
        <f t="shared" si="4"/>
        <v>112.50100496537014</v>
      </c>
    </row>
    <row r="44" spans="1:8" s="1" customFormat="1" x14ac:dyDescent="0.25">
      <c r="A44" s="75"/>
      <c r="B44" s="75">
        <v>311</v>
      </c>
      <c r="C44" s="75" t="s">
        <v>83</v>
      </c>
      <c r="D44" s="76">
        <f>D45+D46</f>
        <v>466738.79</v>
      </c>
      <c r="E44" s="76">
        <f>E45+E46</f>
        <v>1140000</v>
      </c>
      <c r="F44" s="76">
        <f>F45+F46</f>
        <v>521213.14999999997</v>
      </c>
      <c r="G44" s="130">
        <f t="shared" si="3"/>
        <v>45.720451754385962</v>
      </c>
      <c r="H44" s="123">
        <f t="shared" si="4"/>
        <v>111.67127334756128</v>
      </c>
    </row>
    <row r="45" spans="1:8" ht="15" customHeight="1" x14ac:dyDescent="0.25">
      <c r="A45" s="2"/>
      <c r="B45" s="2">
        <v>3111</v>
      </c>
      <c r="C45" s="2" t="s">
        <v>84</v>
      </c>
      <c r="D45" s="71">
        <v>466738.79</v>
      </c>
      <c r="E45" s="13">
        <v>1140000</v>
      </c>
      <c r="F45" s="71">
        <v>517559.47</v>
      </c>
      <c r="G45" s="136">
        <f t="shared" si="3"/>
        <v>45.399953508771929</v>
      </c>
      <c r="H45" s="119">
        <f t="shared" si="4"/>
        <v>110.88846290234416</v>
      </c>
    </row>
    <row r="46" spans="1:8" ht="15" customHeight="1" x14ac:dyDescent="0.25">
      <c r="A46" s="2"/>
      <c r="B46" s="2">
        <v>3113</v>
      </c>
      <c r="C46" s="2" t="s">
        <v>85</v>
      </c>
      <c r="D46" s="71">
        <v>0</v>
      </c>
      <c r="E46" s="13">
        <v>0</v>
      </c>
      <c r="F46" s="71">
        <v>3653.68</v>
      </c>
      <c r="G46" s="130"/>
      <c r="H46" s="134"/>
    </row>
    <row r="47" spans="1:8" s="1" customFormat="1" x14ac:dyDescent="0.25">
      <c r="A47" s="75"/>
      <c r="B47" s="75">
        <v>312</v>
      </c>
      <c r="C47" s="75" t="s">
        <v>86</v>
      </c>
      <c r="D47" s="76">
        <f>D48</f>
        <v>14975.05</v>
      </c>
      <c r="E47" s="76">
        <f>E48</f>
        <v>42000</v>
      </c>
      <c r="F47" s="76">
        <f>F48</f>
        <v>21251.08</v>
      </c>
      <c r="G47" s="136">
        <f t="shared" si="3"/>
        <v>50.597809523809524</v>
      </c>
      <c r="H47" s="119">
        <f t="shared" si="4"/>
        <v>141.90991015055044</v>
      </c>
    </row>
    <row r="48" spans="1:8" ht="15" customHeight="1" x14ac:dyDescent="0.25">
      <c r="A48" s="2"/>
      <c r="B48" s="2">
        <v>3121</v>
      </c>
      <c r="C48" s="2" t="s">
        <v>86</v>
      </c>
      <c r="D48" s="71">
        <v>14975.05</v>
      </c>
      <c r="E48" s="13">
        <v>42000</v>
      </c>
      <c r="F48" s="71">
        <v>21251.08</v>
      </c>
      <c r="G48" s="130">
        <f t="shared" si="3"/>
        <v>50.597809523809524</v>
      </c>
      <c r="H48" s="123">
        <f t="shared" si="4"/>
        <v>141.90991015055044</v>
      </c>
    </row>
    <row r="49" spans="1:8" s="1" customFormat="1" x14ac:dyDescent="0.25">
      <c r="A49" s="75"/>
      <c r="B49" s="75">
        <v>313</v>
      </c>
      <c r="C49" s="75" t="s">
        <v>87</v>
      </c>
      <c r="D49" s="76">
        <v>122100</v>
      </c>
      <c r="E49" s="76">
        <f>E50</f>
        <v>188100</v>
      </c>
      <c r="F49" s="76">
        <v>122100</v>
      </c>
      <c r="G49" s="136">
        <f t="shared" si="3"/>
        <v>64.912280701754383</v>
      </c>
      <c r="H49" s="119">
        <f t="shared" si="4"/>
        <v>100</v>
      </c>
    </row>
    <row r="50" spans="1:8" ht="15" customHeight="1" x14ac:dyDescent="0.25">
      <c r="A50" s="2"/>
      <c r="B50" s="2">
        <v>3132</v>
      </c>
      <c r="C50" s="2" t="s">
        <v>88</v>
      </c>
      <c r="D50" s="71">
        <v>77011.88</v>
      </c>
      <c r="E50" s="13">
        <v>188100</v>
      </c>
      <c r="F50" s="71">
        <v>86107.82</v>
      </c>
      <c r="G50" s="130">
        <f t="shared" si="3"/>
        <v>45.777682083997881</v>
      </c>
      <c r="H50" s="123">
        <f t="shared" si="4"/>
        <v>111.8110868089443</v>
      </c>
    </row>
    <row r="51" spans="1:8" x14ac:dyDescent="0.25">
      <c r="A51" s="89"/>
      <c r="B51" s="89" t="s">
        <v>31</v>
      </c>
      <c r="C51" s="89" t="s">
        <v>32</v>
      </c>
      <c r="D51" s="90">
        <f>D52+D56+D63+D76</f>
        <v>131629.31</v>
      </c>
      <c r="E51" s="90">
        <f>E52+E56+E63+E76+E73</f>
        <v>346550</v>
      </c>
      <c r="F51" s="90">
        <f>F52+F56+F63+F76+F73</f>
        <v>167178.68</v>
      </c>
      <c r="G51" s="135">
        <f t="shared" si="3"/>
        <v>48.240854133602653</v>
      </c>
      <c r="H51" s="125">
        <f t="shared" si="4"/>
        <v>127.00718403826625</v>
      </c>
    </row>
    <row r="52" spans="1:8" s="1" customFormat="1" x14ac:dyDescent="0.25">
      <c r="A52" s="75"/>
      <c r="B52" s="75">
        <v>321</v>
      </c>
      <c r="C52" s="75" t="s">
        <v>89</v>
      </c>
      <c r="D52" s="76">
        <f>D53+D54+D55</f>
        <v>33608.46</v>
      </c>
      <c r="E52" s="76">
        <f>E53+E54+E55</f>
        <v>76000</v>
      </c>
      <c r="F52" s="76">
        <f>F53+F54+F55</f>
        <v>33220.639999999999</v>
      </c>
      <c r="G52" s="130">
        <f t="shared" si="3"/>
        <v>43.711368421052633</v>
      </c>
      <c r="H52" s="123">
        <f t="shared" si="4"/>
        <v>98.846064354034667</v>
      </c>
    </row>
    <row r="53" spans="1:8" ht="15" customHeight="1" x14ac:dyDescent="0.25">
      <c r="A53" s="2"/>
      <c r="B53" s="2">
        <v>3211</v>
      </c>
      <c r="C53" s="2" t="s">
        <v>90</v>
      </c>
      <c r="D53" s="71">
        <v>11351.21</v>
      </c>
      <c r="E53" s="13">
        <v>23000</v>
      </c>
      <c r="F53" s="71">
        <v>8377.7900000000009</v>
      </c>
      <c r="G53" s="136">
        <f t="shared" si="3"/>
        <v>36.42517391304348</v>
      </c>
      <c r="H53" s="119">
        <f t="shared" si="4"/>
        <v>73.80525952739842</v>
      </c>
    </row>
    <row r="54" spans="1:8" x14ac:dyDescent="0.25">
      <c r="A54" s="2"/>
      <c r="B54" s="2">
        <v>3212</v>
      </c>
      <c r="C54" s="2" t="s">
        <v>91</v>
      </c>
      <c r="D54" s="71">
        <v>13346.26</v>
      </c>
      <c r="E54" s="13">
        <v>28000</v>
      </c>
      <c r="F54" s="71">
        <v>13920.26</v>
      </c>
      <c r="G54" s="130">
        <f t="shared" si="3"/>
        <v>49.715214285714289</v>
      </c>
      <c r="H54" s="123">
        <f t="shared" si="4"/>
        <v>104.30083034498054</v>
      </c>
    </row>
    <row r="55" spans="1:8" x14ac:dyDescent="0.25">
      <c r="A55" s="2"/>
      <c r="B55" s="2">
        <v>3213</v>
      </c>
      <c r="C55" s="8" t="s">
        <v>115</v>
      </c>
      <c r="D55" s="71">
        <v>8910.99</v>
      </c>
      <c r="E55" s="13">
        <v>25000</v>
      </c>
      <c r="F55" s="71">
        <v>10922.59</v>
      </c>
      <c r="G55" s="136">
        <f t="shared" si="3"/>
        <v>43.690359999999998</v>
      </c>
      <c r="H55" s="119">
        <f t="shared" si="4"/>
        <v>122.57437164669696</v>
      </c>
    </row>
    <row r="56" spans="1:8" s="1" customFormat="1" ht="15" customHeight="1" x14ac:dyDescent="0.25">
      <c r="A56" s="75"/>
      <c r="B56" s="75">
        <v>322</v>
      </c>
      <c r="C56" s="75" t="s">
        <v>92</v>
      </c>
      <c r="D56" s="76">
        <f>D57+D58+D59+D60+D61+D62</f>
        <v>18586.68</v>
      </c>
      <c r="E56" s="76">
        <f>E57+E58+E59+E60+E61+E62</f>
        <v>62600</v>
      </c>
      <c r="F56" s="76">
        <f>F57+F58+F59+F60+F61+F62</f>
        <v>24779.81</v>
      </c>
      <c r="G56" s="130">
        <f t="shared" si="3"/>
        <v>39.58436102236422</v>
      </c>
      <c r="H56" s="123">
        <f t="shared" si="4"/>
        <v>133.32025945462021</v>
      </c>
    </row>
    <row r="57" spans="1:8" ht="15" customHeight="1" x14ac:dyDescent="0.25">
      <c r="A57" s="2"/>
      <c r="B57" s="2">
        <v>3221</v>
      </c>
      <c r="C57" s="2" t="s">
        <v>93</v>
      </c>
      <c r="D57" s="71">
        <v>10976.77</v>
      </c>
      <c r="E57" s="13">
        <v>31600</v>
      </c>
      <c r="F57" s="71">
        <v>17479.240000000002</v>
      </c>
      <c r="G57" s="136">
        <f t="shared" si="3"/>
        <v>55.314050632911396</v>
      </c>
      <c r="H57" s="119">
        <f t="shared" si="4"/>
        <v>159.23846450276358</v>
      </c>
    </row>
    <row r="58" spans="1:8" ht="15" customHeight="1" x14ac:dyDescent="0.25">
      <c r="A58" s="2"/>
      <c r="B58" s="2">
        <v>3222</v>
      </c>
      <c r="C58" s="2" t="s">
        <v>94</v>
      </c>
      <c r="D58" s="71">
        <v>923.23</v>
      </c>
      <c r="E58" s="13">
        <v>3000</v>
      </c>
      <c r="F58" s="71">
        <v>641.20000000000005</v>
      </c>
      <c r="G58" s="130">
        <f t="shared" si="3"/>
        <v>21.373333333333335</v>
      </c>
      <c r="H58" s="123">
        <f t="shared" si="4"/>
        <v>69.451815907195396</v>
      </c>
    </row>
    <row r="59" spans="1:8" ht="15" customHeight="1" x14ac:dyDescent="0.25">
      <c r="A59" s="2"/>
      <c r="B59" s="2">
        <v>3223</v>
      </c>
      <c r="C59" s="2" t="s">
        <v>95</v>
      </c>
      <c r="D59" s="71">
        <v>6529.08</v>
      </c>
      <c r="E59" s="13">
        <v>25000</v>
      </c>
      <c r="F59" s="71">
        <v>6396.62</v>
      </c>
      <c r="G59" s="136">
        <f t="shared" si="3"/>
        <v>25.586480000000002</v>
      </c>
      <c r="H59" s="119">
        <f t="shared" si="4"/>
        <v>97.971230249897374</v>
      </c>
    </row>
    <row r="60" spans="1:8" ht="15" customHeight="1" x14ac:dyDescent="0.25">
      <c r="A60" s="2"/>
      <c r="B60" s="2">
        <v>3224</v>
      </c>
      <c r="C60" s="2" t="s">
        <v>96</v>
      </c>
      <c r="D60" s="71">
        <v>0</v>
      </c>
      <c r="E60" s="13">
        <v>1000</v>
      </c>
      <c r="F60" s="71">
        <v>0</v>
      </c>
      <c r="G60" s="130">
        <f t="shared" si="3"/>
        <v>0</v>
      </c>
      <c r="H60" s="123"/>
    </row>
    <row r="61" spans="1:8" ht="15" customHeight="1" x14ac:dyDescent="0.25">
      <c r="A61" s="2"/>
      <c r="B61" s="2">
        <v>3225</v>
      </c>
      <c r="C61" s="2" t="s">
        <v>97</v>
      </c>
      <c r="D61" s="71">
        <v>0</v>
      </c>
      <c r="E61" s="13">
        <v>1000</v>
      </c>
      <c r="F61" s="71">
        <v>68.75</v>
      </c>
      <c r="G61" s="136">
        <f t="shared" si="3"/>
        <v>6.8750000000000009</v>
      </c>
      <c r="H61" s="119"/>
    </row>
    <row r="62" spans="1:8" ht="15" customHeight="1" x14ac:dyDescent="0.25">
      <c r="A62" s="2"/>
      <c r="B62" s="2">
        <v>3227</v>
      </c>
      <c r="C62" s="2" t="s">
        <v>98</v>
      </c>
      <c r="D62" s="71">
        <v>157.6</v>
      </c>
      <c r="E62" s="13">
        <v>1000</v>
      </c>
      <c r="F62" s="71">
        <v>194</v>
      </c>
      <c r="G62" s="130">
        <f t="shared" si="3"/>
        <v>19.400000000000002</v>
      </c>
      <c r="H62" s="123">
        <f t="shared" si="4"/>
        <v>123.09644670050761</v>
      </c>
    </row>
    <row r="63" spans="1:8" s="1" customFormat="1" ht="15" customHeight="1" x14ac:dyDescent="0.25">
      <c r="A63" s="75"/>
      <c r="B63" s="75">
        <v>323</v>
      </c>
      <c r="C63" s="75" t="s">
        <v>99</v>
      </c>
      <c r="D63" s="76">
        <f>D64+D65+D66+D67+D68+D69+D70+D71+D72</f>
        <v>67458.709999999992</v>
      </c>
      <c r="E63" s="76">
        <f>E64+E65+E66+E67+E68+E69+E70+E71+E72</f>
        <v>185650</v>
      </c>
      <c r="F63" s="76">
        <f>F64+F65+F66+F67+F68+F69+F70+F71+F72</f>
        <v>94112.1</v>
      </c>
      <c r="G63" s="136">
        <f t="shared" si="3"/>
        <v>50.693293832480478</v>
      </c>
      <c r="H63" s="119">
        <f t="shared" si="4"/>
        <v>139.5106725284252</v>
      </c>
    </row>
    <row r="64" spans="1:8" ht="15" customHeight="1" x14ac:dyDescent="0.25">
      <c r="A64" s="2"/>
      <c r="B64" s="2">
        <v>3231</v>
      </c>
      <c r="C64" s="8" t="s">
        <v>100</v>
      </c>
      <c r="D64" s="71">
        <v>7521.58</v>
      </c>
      <c r="E64" s="13">
        <v>15500</v>
      </c>
      <c r="F64" s="71">
        <v>7791.8</v>
      </c>
      <c r="G64" s="130">
        <f t="shared" si="3"/>
        <v>50.269677419354842</v>
      </c>
      <c r="H64" s="123">
        <f t="shared" si="4"/>
        <v>103.59259623642905</v>
      </c>
    </row>
    <row r="65" spans="1:8" ht="15" customHeight="1" x14ac:dyDescent="0.25">
      <c r="A65" s="2"/>
      <c r="B65" s="2">
        <v>3232</v>
      </c>
      <c r="C65" s="8" t="s">
        <v>101</v>
      </c>
      <c r="D65" s="71">
        <v>12511.55</v>
      </c>
      <c r="E65" s="13">
        <v>36000</v>
      </c>
      <c r="F65" s="71">
        <v>14488.65</v>
      </c>
      <c r="G65" s="136">
        <f t="shared" si="3"/>
        <v>40.246250000000003</v>
      </c>
      <c r="H65" s="119">
        <f t="shared" si="4"/>
        <v>115.80219876833806</v>
      </c>
    </row>
    <row r="66" spans="1:8" ht="15" customHeight="1" x14ac:dyDescent="0.25">
      <c r="A66" s="2"/>
      <c r="B66" s="2">
        <v>3233</v>
      </c>
      <c r="C66" s="8" t="s">
        <v>102</v>
      </c>
      <c r="D66" s="71">
        <v>39.78</v>
      </c>
      <c r="E66" s="13">
        <v>500</v>
      </c>
      <c r="F66" s="71">
        <v>0</v>
      </c>
      <c r="G66" s="130">
        <f t="shared" si="3"/>
        <v>0</v>
      </c>
      <c r="H66" s="123">
        <f t="shared" si="4"/>
        <v>0</v>
      </c>
    </row>
    <row r="67" spans="1:8" ht="15" customHeight="1" x14ac:dyDescent="0.25">
      <c r="A67" s="2"/>
      <c r="B67" s="2">
        <v>3234</v>
      </c>
      <c r="C67" s="8" t="s">
        <v>103</v>
      </c>
      <c r="D67" s="71">
        <v>3735.04</v>
      </c>
      <c r="E67" s="13">
        <v>10000</v>
      </c>
      <c r="F67" s="71">
        <v>5208.25</v>
      </c>
      <c r="G67" s="136">
        <f t="shared" si="3"/>
        <v>52.082499999999996</v>
      </c>
      <c r="H67" s="123">
        <f t="shared" si="4"/>
        <v>139.44295107950651</v>
      </c>
    </row>
    <row r="68" spans="1:8" ht="15" customHeight="1" x14ac:dyDescent="0.25">
      <c r="A68" s="2"/>
      <c r="B68" s="2">
        <v>3235</v>
      </c>
      <c r="C68" s="8" t="s">
        <v>104</v>
      </c>
      <c r="D68" s="71">
        <v>1668.83</v>
      </c>
      <c r="E68" s="13">
        <v>4000</v>
      </c>
      <c r="F68" s="71">
        <v>1917.49</v>
      </c>
      <c r="G68" s="130">
        <f t="shared" si="3"/>
        <v>47.937249999999999</v>
      </c>
      <c r="H68" s="119">
        <f t="shared" si="4"/>
        <v>114.90025946321676</v>
      </c>
    </row>
    <row r="69" spans="1:8" ht="15" hidden="1" customHeight="1" x14ac:dyDescent="0.25">
      <c r="A69" s="2"/>
      <c r="B69" s="2">
        <v>3236</v>
      </c>
      <c r="C69" s="8" t="s">
        <v>105</v>
      </c>
      <c r="D69" s="71">
        <v>0</v>
      </c>
      <c r="E69" s="13">
        <v>0</v>
      </c>
      <c r="F69" s="71">
        <v>0</v>
      </c>
      <c r="G69" s="130" t="e">
        <f t="shared" si="3"/>
        <v>#DIV/0!</v>
      </c>
      <c r="H69" s="119" t="e">
        <f t="shared" si="4"/>
        <v>#DIV/0!</v>
      </c>
    </row>
    <row r="70" spans="1:8" ht="15" customHeight="1" x14ac:dyDescent="0.25">
      <c r="A70" s="2"/>
      <c r="B70" s="2">
        <v>3237</v>
      </c>
      <c r="C70" s="8" t="s">
        <v>106</v>
      </c>
      <c r="D70" s="71">
        <v>24442.76</v>
      </c>
      <c r="E70" s="13">
        <v>75000</v>
      </c>
      <c r="F70" s="71">
        <v>45756.94</v>
      </c>
      <c r="G70" s="136">
        <f t="shared" si="3"/>
        <v>61.009253333333334</v>
      </c>
      <c r="H70" s="123">
        <f t="shared" si="4"/>
        <v>187.20038162629754</v>
      </c>
    </row>
    <row r="71" spans="1:8" ht="15" customHeight="1" x14ac:dyDescent="0.25">
      <c r="A71" s="2"/>
      <c r="B71" s="2">
        <v>3238</v>
      </c>
      <c r="C71" s="8" t="s">
        <v>107</v>
      </c>
      <c r="D71" s="71">
        <v>2625</v>
      </c>
      <c r="E71" s="13">
        <v>10450</v>
      </c>
      <c r="F71" s="71">
        <v>2625</v>
      </c>
      <c r="G71" s="130">
        <f t="shared" si="3"/>
        <v>25.119617224880379</v>
      </c>
      <c r="H71" s="119">
        <f t="shared" si="4"/>
        <v>100</v>
      </c>
    </row>
    <row r="72" spans="1:8" ht="15" customHeight="1" x14ac:dyDescent="0.25">
      <c r="A72" s="2"/>
      <c r="B72" s="2">
        <v>3239</v>
      </c>
      <c r="C72" s="8" t="s">
        <v>108</v>
      </c>
      <c r="D72" s="71">
        <v>14914.17</v>
      </c>
      <c r="E72" s="13">
        <v>34200</v>
      </c>
      <c r="F72" s="71">
        <v>16323.97</v>
      </c>
      <c r="G72" s="136">
        <f t="shared" si="3"/>
        <v>47.73090643274854</v>
      </c>
      <c r="H72" s="123">
        <f t="shared" si="4"/>
        <v>109.45275533268027</v>
      </c>
    </row>
    <row r="73" spans="1:8" ht="30.75" customHeight="1" x14ac:dyDescent="0.25">
      <c r="A73" s="2"/>
      <c r="B73" s="75">
        <v>325</v>
      </c>
      <c r="C73" s="75" t="s">
        <v>166</v>
      </c>
      <c r="D73" s="76">
        <v>0</v>
      </c>
      <c r="E73" s="76">
        <f>E74+E75</f>
        <v>1000</v>
      </c>
      <c r="F73" s="76">
        <f>F74+F75</f>
        <v>336.69</v>
      </c>
      <c r="G73" s="130">
        <f t="shared" si="3"/>
        <v>33.668999999999997</v>
      </c>
      <c r="H73" s="119"/>
    </row>
    <row r="74" spans="1:8" ht="24.75" customHeight="1" x14ac:dyDescent="0.25">
      <c r="A74" s="2"/>
      <c r="B74" s="2">
        <v>3251</v>
      </c>
      <c r="C74" s="2" t="s">
        <v>167</v>
      </c>
      <c r="D74" s="71">
        <v>0</v>
      </c>
      <c r="E74" s="13">
        <v>800</v>
      </c>
      <c r="F74" s="71">
        <v>168.62</v>
      </c>
      <c r="G74" s="136">
        <f t="shared" si="3"/>
        <v>21.077500000000001</v>
      </c>
      <c r="H74" s="123"/>
    </row>
    <row r="75" spans="1:8" ht="23.25" customHeight="1" x14ac:dyDescent="0.25">
      <c r="A75" s="2"/>
      <c r="B75" s="2">
        <v>3252</v>
      </c>
      <c r="C75" s="2" t="s">
        <v>166</v>
      </c>
      <c r="D75" s="71">
        <v>0</v>
      </c>
      <c r="E75" s="13">
        <v>200</v>
      </c>
      <c r="F75" s="71">
        <v>168.07</v>
      </c>
      <c r="G75" s="130">
        <f t="shared" si="3"/>
        <v>84.034999999999997</v>
      </c>
      <c r="H75" s="119"/>
    </row>
    <row r="76" spans="1:8" s="1" customFormat="1" ht="15" customHeight="1" x14ac:dyDescent="0.25">
      <c r="A76" s="75"/>
      <c r="B76" s="75">
        <v>329</v>
      </c>
      <c r="C76" s="75" t="s">
        <v>109</v>
      </c>
      <c r="D76" s="76">
        <f>D77+D78+D79+D80+D81+D83</f>
        <v>11975.46</v>
      </c>
      <c r="E76" s="76">
        <f>E77+E78+E79+E80+E81+E83</f>
        <v>21300</v>
      </c>
      <c r="F76" s="76">
        <f>F77+F78+F79+F80+F81+F83+F82</f>
        <v>14729.44</v>
      </c>
      <c r="G76" s="136">
        <f t="shared" si="3"/>
        <v>69.152300469483578</v>
      </c>
      <c r="H76" s="123">
        <f t="shared" si="4"/>
        <v>122.99686191595147</v>
      </c>
    </row>
    <row r="77" spans="1:8" ht="22.5" x14ac:dyDescent="0.25">
      <c r="A77" s="2"/>
      <c r="B77" s="2">
        <v>3291</v>
      </c>
      <c r="C77" s="8" t="s">
        <v>110</v>
      </c>
      <c r="D77" s="71">
        <v>4606.5</v>
      </c>
      <c r="E77" s="13">
        <v>9300</v>
      </c>
      <c r="F77" s="71">
        <v>4576.8500000000004</v>
      </c>
      <c r="G77" s="130">
        <f t="shared" si="3"/>
        <v>49.213440860215059</v>
      </c>
      <c r="H77" s="119">
        <f t="shared" si="4"/>
        <v>99.356344296103345</v>
      </c>
    </row>
    <row r="78" spans="1:8" ht="15" customHeight="1" x14ac:dyDescent="0.25">
      <c r="A78" s="2"/>
      <c r="B78" s="2">
        <v>3292</v>
      </c>
      <c r="C78" s="8" t="s">
        <v>111</v>
      </c>
      <c r="D78" s="71">
        <v>3795.92</v>
      </c>
      <c r="E78" s="13">
        <v>4000</v>
      </c>
      <c r="F78" s="71">
        <v>7352.55</v>
      </c>
      <c r="G78" s="136">
        <f t="shared" si="3"/>
        <v>183.81375</v>
      </c>
      <c r="H78" s="123">
        <f t="shared" si="4"/>
        <v>193.69612636725748</v>
      </c>
    </row>
    <row r="79" spans="1:8" ht="15" customHeight="1" x14ac:dyDescent="0.25">
      <c r="A79" s="2"/>
      <c r="B79" s="2">
        <v>3293</v>
      </c>
      <c r="C79" s="8" t="s">
        <v>112</v>
      </c>
      <c r="D79" s="71">
        <v>445.67</v>
      </c>
      <c r="E79" s="13">
        <v>2500</v>
      </c>
      <c r="F79" s="71">
        <v>317.43</v>
      </c>
      <c r="G79" s="130">
        <f t="shared" si="3"/>
        <v>12.6972</v>
      </c>
      <c r="H79" s="119">
        <f t="shared" si="4"/>
        <v>71.225346108106891</v>
      </c>
    </row>
    <row r="80" spans="1:8" ht="15" customHeight="1" x14ac:dyDescent="0.25">
      <c r="A80" s="2"/>
      <c r="B80" s="2">
        <v>3294</v>
      </c>
      <c r="C80" s="8" t="s">
        <v>113</v>
      </c>
      <c r="D80" s="71">
        <v>2872.49</v>
      </c>
      <c r="E80" s="13">
        <v>4000</v>
      </c>
      <c r="F80" s="71">
        <v>1492.83</v>
      </c>
      <c r="G80" s="136">
        <f t="shared" si="3"/>
        <v>37.320749999999997</v>
      </c>
      <c r="H80" s="123">
        <f t="shared" si="4"/>
        <v>51.969893715905016</v>
      </c>
    </row>
    <row r="81" spans="1:8" ht="15" customHeight="1" x14ac:dyDescent="0.25">
      <c r="A81" s="2"/>
      <c r="B81" s="2">
        <v>3295</v>
      </c>
      <c r="C81" s="2" t="s">
        <v>168</v>
      </c>
      <c r="D81" s="71">
        <v>254.88</v>
      </c>
      <c r="E81" s="13">
        <v>700</v>
      </c>
      <c r="F81" s="71">
        <v>836.88</v>
      </c>
      <c r="G81" s="130">
        <f t="shared" si="3"/>
        <v>119.55428571428573</v>
      </c>
      <c r="H81" s="119">
        <f t="shared" si="4"/>
        <v>328.3427495291902</v>
      </c>
    </row>
    <row r="82" spans="1:8" ht="15" customHeight="1" x14ac:dyDescent="0.25">
      <c r="A82" s="2"/>
      <c r="B82" s="2">
        <v>3296</v>
      </c>
      <c r="C82" s="8"/>
      <c r="D82" s="71">
        <v>0</v>
      </c>
      <c r="E82" s="13">
        <v>0</v>
      </c>
      <c r="F82" s="71">
        <v>152.9</v>
      </c>
      <c r="G82" s="136"/>
      <c r="H82" s="123"/>
    </row>
    <row r="83" spans="1:8" ht="15" customHeight="1" x14ac:dyDescent="0.25">
      <c r="A83" s="2"/>
      <c r="B83" s="2">
        <v>3299</v>
      </c>
      <c r="C83" s="8" t="s">
        <v>109</v>
      </c>
      <c r="D83" s="71">
        <v>0</v>
      </c>
      <c r="E83" s="13">
        <v>800</v>
      </c>
      <c r="F83" s="71">
        <v>0</v>
      </c>
      <c r="G83" s="130">
        <f t="shared" si="3"/>
        <v>0</v>
      </c>
      <c r="H83" s="119"/>
    </row>
    <row r="84" spans="1:8" x14ac:dyDescent="0.25">
      <c r="A84" s="89"/>
      <c r="B84" s="89" t="s">
        <v>33</v>
      </c>
      <c r="C84" s="89" t="s">
        <v>34</v>
      </c>
      <c r="D84" s="90">
        <f>D85</f>
        <v>734.57</v>
      </c>
      <c r="E84" s="90">
        <f>E85</f>
        <v>2100</v>
      </c>
      <c r="F84" s="90">
        <f>F85</f>
        <v>845.01</v>
      </c>
      <c r="G84" s="135">
        <f t="shared" si="3"/>
        <v>40.238571428571426</v>
      </c>
      <c r="H84" s="121">
        <f t="shared" si="4"/>
        <v>115.03464611949848</v>
      </c>
    </row>
    <row r="85" spans="1:8" s="1" customFormat="1" x14ac:dyDescent="0.25">
      <c r="A85" s="75"/>
      <c r="B85" s="75">
        <v>343</v>
      </c>
      <c r="C85" s="75" t="s">
        <v>116</v>
      </c>
      <c r="D85" s="76">
        <f>D86+D87+D88</f>
        <v>734.57</v>
      </c>
      <c r="E85" s="76">
        <f>E86+E87+E88</f>
        <v>2100</v>
      </c>
      <c r="F85" s="76">
        <f>F86+F87+F88</f>
        <v>845.01</v>
      </c>
      <c r="G85" s="130">
        <f t="shared" si="3"/>
        <v>40.238571428571426</v>
      </c>
      <c r="H85" s="119">
        <f t="shared" si="4"/>
        <v>115.03464611949848</v>
      </c>
    </row>
    <row r="86" spans="1:8" x14ac:dyDescent="0.25">
      <c r="A86" s="2"/>
      <c r="B86" s="2">
        <v>3431</v>
      </c>
      <c r="C86" s="8" t="s">
        <v>117</v>
      </c>
      <c r="D86" s="71">
        <v>734.57</v>
      </c>
      <c r="E86" s="13">
        <v>2000</v>
      </c>
      <c r="F86" s="71">
        <v>845.01</v>
      </c>
      <c r="G86" s="136">
        <f t="shared" si="3"/>
        <v>42.250500000000002</v>
      </c>
      <c r="H86" s="123">
        <f t="shared" si="4"/>
        <v>115.03464611949848</v>
      </c>
    </row>
    <row r="87" spans="1:8" x14ac:dyDescent="0.25">
      <c r="A87" s="2"/>
      <c r="B87" s="2">
        <v>3432</v>
      </c>
      <c r="C87" s="8" t="s">
        <v>141</v>
      </c>
      <c r="D87" s="71">
        <v>0</v>
      </c>
      <c r="E87" s="13">
        <v>100</v>
      </c>
      <c r="F87" s="71">
        <v>0</v>
      </c>
      <c r="G87" s="130">
        <f t="shared" si="3"/>
        <v>0</v>
      </c>
      <c r="H87" s="119"/>
    </row>
    <row r="88" spans="1:8" ht="15" hidden="1" customHeight="1" x14ac:dyDescent="0.25">
      <c r="A88" s="2"/>
      <c r="B88" s="2">
        <v>3433</v>
      </c>
      <c r="C88" s="8" t="s">
        <v>118</v>
      </c>
      <c r="D88" s="71">
        <v>0</v>
      </c>
      <c r="E88" s="13">
        <v>0</v>
      </c>
      <c r="F88" s="71">
        <v>0</v>
      </c>
      <c r="G88" s="129" t="e">
        <f t="shared" si="3"/>
        <v>#DIV/0!</v>
      </c>
      <c r="H88" s="119" t="e">
        <f t="shared" si="4"/>
        <v>#DIV/0!</v>
      </c>
    </row>
    <row r="89" spans="1:8" ht="15" customHeight="1" x14ac:dyDescent="0.25">
      <c r="A89" s="3"/>
      <c r="B89" s="3" t="s">
        <v>12</v>
      </c>
      <c r="C89" s="3" t="s">
        <v>13</v>
      </c>
      <c r="D89" s="16">
        <f>D90+D93</f>
        <v>16618.05</v>
      </c>
      <c r="E89" s="16">
        <f>E90+E93</f>
        <v>25250</v>
      </c>
      <c r="F89" s="16">
        <f>F90+F93</f>
        <v>16169.59</v>
      </c>
      <c r="G89" s="138">
        <f t="shared" si="3"/>
        <v>64.03798019801981</v>
      </c>
      <c r="H89" s="133">
        <f t="shared" si="4"/>
        <v>97.301368090720644</v>
      </c>
    </row>
    <row r="90" spans="1:8" ht="15" customHeight="1" x14ac:dyDescent="0.25">
      <c r="A90" s="89"/>
      <c r="B90" s="89" t="s">
        <v>35</v>
      </c>
      <c r="C90" s="89" t="s">
        <v>36</v>
      </c>
      <c r="D90" s="90">
        <f t="shared" ref="D90:F91" si="5">D91</f>
        <v>0</v>
      </c>
      <c r="E90" s="90">
        <f t="shared" si="5"/>
        <v>0</v>
      </c>
      <c r="F90" s="90">
        <f t="shared" si="5"/>
        <v>4344.38</v>
      </c>
      <c r="G90" s="132"/>
      <c r="H90" s="125"/>
    </row>
    <row r="91" spans="1:8" s="1" customFormat="1" ht="15" customHeight="1" x14ac:dyDescent="0.25">
      <c r="A91" s="75"/>
      <c r="B91" s="75">
        <v>412</v>
      </c>
      <c r="C91" s="75" t="s">
        <v>119</v>
      </c>
      <c r="D91" s="76">
        <f t="shared" si="5"/>
        <v>0</v>
      </c>
      <c r="E91" s="76">
        <f t="shared" si="5"/>
        <v>0</v>
      </c>
      <c r="F91" s="76">
        <f t="shared" si="5"/>
        <v>4344.38</v>
      </c>
      <c r="G91" s="136"/>
      <c r="H91" s="123"/>
    </row>
    <row r="92" spans="1:8" x14ac:dyDescent="0.25">
      <c r="A92" s="2"/>
      <c r="B92" s="2">
        <v>4123</v>
      </c>
      <c r="C92" s="8" t="s">
        <v>120</v>
      </c>
      <c r="D92" s="71">
        <v>0</v>
      </c>
      <c r="E92" s="13">
        <v>0</v>
      </c>
      <c r="F92" s="71">
        <v>4344.38</v>
      </c>
      <c r="G92" s="130"/>
      <c r="H92" s="119"/>
    </row>
    <row r="93" spans="1:8" ht="15" customHeight="1" x14ac:dyDescent="0.25">
      <c r="A93" s="89"/>
      <c r="B93" s="89" t="s">
        <v>37</v>
      </c>
      <c r="C93" s="89" t="s">
        <v>38</v>
      </c>
      <c r="D93" s="90">
        <f>D94</f>
        <v>16618.05</v>
      </c>
      <c r="E93" s="90">
        <f>E94</f>
        <v>25250</v>
      </c>
      <c r="F93" s="90">
        <f>F94</f>
        <v>11825.210000000001</v>
      </c>
      <c r="G93" s="135">
        <f t="shared" si="3"/>
        <v>46.832514851485151</v>
      </c>
      <c r="H93" s="121">
        <f t="shared" si="4"/>
        <v>71.158830308008476</v>
      </c>
    </row>
    <row r="94" spans="1:8" s="1" customFormat="1" x14ac:dyDescent="0.25">
      <c r="A94" s="75"/>
      <c r="B94" s="75">
        <v>422</v>
      </c>
      <c r="C94" s="75" t="s">
        <v>121</v>
      </c>
      <c r="D94" s="76">
        <f>D95+D96+D97+D98+D100</f>
        <v>16618.05</v>
      </c>
      <c r="E94" s="76">
        <f>E95+E96+E97+E98+E100</f>
        <v>25250</v>
      </c>
      <c r="F94" s="76">
        <f>F95+F96+F97+F98+F100</f>
        <v>11825.210000000001</v>
      </c>
      <c r="G94" s="130">
        <f t="shared" si="3"/>
        <v>46.832514851485151</v>
      </c>
      <c r="H94" s="119">
        <f t="shared" si="4"/>
        <v>71.158830308008476</v>
      </c>
    </row>
    <row r="95" spans="1:8" ht="15" customHeight="1" x14ac:dyDescent="0.25">
      <c r="A95" s="2"/>
      <c r="B95" s="2">
        <v>4221</v>
      </c>
      <c r="C95" s="8" t="s">
        <v>122</v>
      </c>
      <c r="D95" s="71">
        <v>2003.44</v>
      </c>
      <c r="E95" s="13">
        <v>16050</v>
      </c>
      <c r="F95" s="71">
        <v>2467.13</v>
      </c>
      <c r="G95" s="136">
        <f t="shared" si="3"/>
        <v>15.371526479750781</v>
      </c>
      <c r="H95" s="123">
        <f t="shared" si="4"/>
        <v>123.14469113125423</v>
      </c>
    </row>
    <row r="96" spans="1:8" hidden="1" x14ac:dyDescent="0.25">
      <c r="A96" s="2"/>
      <c r="B96" s="2">
        <v>4222</v>
      </c>
      <c r="C96" s="8" t="s">
        <v>123</v>
      </c>
      <c r="D96" s="71"/>
      <c r="E96" s="13"/>
      <c r="F96" s="71"/>
      <c r="G96" s="130" t="e">
        <f t="shared" si="3"/>
        <v>#DIV/0!</v>
      </c>
      <c r="H96" s="119" t="e">
        <f t="shared" si="4"/>
        <v>#DIV/0!</v>
      </c>
    </row>
    <row r="97" spans="1:8" ht="15" customHeight="1" x14ac:dyDescent="0.25">
      <c r="A97" s="2"/>
      <c r="B97" s="2">
        <v>4223</v>
      </c>
      <c r="C97" s="8" t="s">
        <v>124</v>
      </c>
      <c r="D97" s="72">
        <v>0</v>
      </c>
      <c r="E97" s="13">
        <v>5700</v>
      </c>
      <c r="F97" s="72">
        <v>5734.5</v>
      </c>
      <c r="G97" s="130">
        <f t="shared" si="3"/>
        <v>100.60526315789473</v>
      </c>
      <c r="H97" s="119"/>
    </row>
    <row r="98" spans="1:8" x14ac:dyDescent="0.25">
      <c r="A98" s="2"/>
      <c r="B98" s="2">
        <v>4224</v>
      </c>
      <c r="C98" s="8" t="s">
        <v>125</v>
      </c>
      <c r="D98" s="71">
        <v>11589.25</v>
      </c>
      <c r="E98" s="13">
        <v>0</v>
      </c>
      <c r="F98" s="71">
        <v>77.83</v>
      </c>
      <c r="G98" s="136"/>
      <c r="H98" s="123">
        <f t="shared" si="4"/>
        <v>0.67157063658131455</v>
      </c>
    </row>
    <row r="99" spans="1:8" ht="15" hidden="1" customHeight="1" x14ac:dyDescent="0.25">
      <c r="A99" s="2"/>
      <c r="B99" s="2">
        <v>4226</v>
      </c>
      <c r="C99" s="8" t="s">
        <v>126</v>
      </c>
      <c r="D99" s="72"/>
      <c r="E99" s="13"/>
      <c r="F99" s="72"/>
      <c r="G99" s="139" t="e">
        <f t="shared" si="3"/>
        <v>#DIV/0!</v>
      </c>
      <c r="H99" s="119" t="e">
        <f t="shared" si="4"/>
        <v>#DIV/0!</v>
      </c>
    </row>
    <row r="100" spans="1:8" ht="15" customHeight="1" x14ac:dyDescent="0.25">
      <c r="A100" s="2"/>
      <c r="B100" s="2">
        <v>4227</v>
      </c>
      <c r="C100" s="8" t="s">
        <v>127</v>
      </c>
      <c r="D100" s="72">
        <v>3025.36</v>
      </c>
      <c r="E100" s="13">
        <v>3500</v>
      </c>
      <c r="F100" s="72">
        <v>3545.75</v>
      </c>
      <c r="G100" s="140">
        <f t="shared" si="3"/>
        <v>101.30714285714286</v>
      </c>
      <c r="H100" s="128">
        <f t="shared" si="4"/>
        <v>117.2009281540048</v>
      </c>
    </row>
  </sheetData>
  <mergeCells count="5">
    <mergeCell ref="A37:F37"/>
    <mergeCell ref="A5:F5"/>
    <mergeCell ref="A4:F4"/>
    <mergeCell ref="A3:F3"/>
    <mergeCell ref="A6:F6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3"/>
  <sheetViews>
    <sheetView topLeftCell="B1" zoomScaleNormal="100" workbookViewId="0">
      <selection activeCell="A9" sqref="A9:H49"/>
    </sheetView>
  </sheetViews>
  <sheetFormatPr defaultRowHeight="15" x14ac:dyDescent="0.25"/>
  <cols>
    <col min="1" max="1" width="8.140625" hidden="1" customWidth="1"/>
    <col min="2" max="2" width="9.28515625" customWidth="1"/>
    <col min="3" max="3" width="39" customWidth="1"/>
    <col min="4" max="4" width="10.42578125" customWidth="1"/>
    <col min="5" max="5" width="11.5703125" customWidth="1"/>
    <col min="6" max="6" width="10.42578125" style="69" customWidth="1"/>
    <col min="7" max="7" width="8.42578125" customWidth="1"/>
    <col min="8" max="8" width="8.7109375" customWidth="1"/>
  </cols>
  <sheetData>
    <row r="1" spans="1:8" x14ac:dyDescent="0.25">
      <c r="A1" s="47"/>
      <c r="B1" s="47" t="s">
        <v>139</v>
      </c>
      <c r="C1" s="43"/>
      <c r="D1" s="44"/>
      <c r="E1" s="44"/>
      <c r="F1" s="68"/>
    </row>
    <row r="2" spans="1:8" x14ac:dyDescent="0.25">
      <c r="A2" s="85"/>
      <c r="B2" s="85" t="s">
        <v>140</v>
      </c>
      <c r="C2" s="44"/>
      <c r="D2" s="44"/>
      <c r="E2" s="44"/>
      <c r="F2" s="68"/>
    </row>
    <row r="3" spans="1:8" x14ac:dyDescent="0.25">
      <c r="A3" s="164" t="s">
        <v>163</v>
      </c>
      <c r="B3" s="164"/>
      <c r="C3" s="164"/>
      <c r="D3" s="164"/>
      <c r="E3" s="164"/>
      <c r="F3" s="164"/>
    </row>
    <row r="4" spans="1:8" x14ac:dyDescent="0.25">
      <c r="A4" s="171"/>
      <c r="B4" s="171"/>
      <c r="C4" s="171"/>
    </row>
    <row r="5" spans="1:8" x14ac:dyDescent="0.25">
      <c r="A5" s="166" t="s">
        <v>128</v>
      </c>
      <c r="B5" s="166"/>
      <c r="C5" s="166"/>
      <c r="D5" s="166"/>
      <c r="E5" s="166"/>
      <c r="F5" s="166"/>
    </row>
    <row r="6" spans="1:8" x14ac:dyDescent="0.25">
      <c r="A6" s="58"/>
      <c r="B6" s="58"/>
      <c r="C6" s="58"/>
      <c r="D6" s="59"/>
      <c r="E6" s="60"/>
      <c r="F6" s="70"/>
    </row>
    <row r="7" spans="1:8" x14ac:dyDescent="0.25">
      <c r="A7" s="166" t="s">
        <v>65</v>
      </c>
      <c r="B7" s="166"/>
      <c r="C7" s="166"/>
      <c r="D7" s="166"/>
      <c r="E7" s="166"/>
      <c r="F7" s="166"/>
    </row>
    <row r="8" spans="1:8" x14ac:dyDescent="0.25">
      <c r="A8" s="58"/>
      <c r="B8" s="58"/>
      <c r="C8" s="58"/>
      <c r="D8" s="59"/>
      <c r="E8" s="60"/>
      <c r="F8" s="70"/>
    </row>
    <row r="9" spans="1:8" x14ac:dyDescent="0.25">
      <c r="A9" s="166" t="s">
        <v>66</v>
      </c>
      <c r="B9" s="166"/>
      <c r="C9" s="166"/>
      <c r="D9" s="166"/>
      <c r="E9" s="166"/>
      <c r="F9" s="166"/>
    </row>
    <row r="11" spans="1:8" ht="22.5" x14ac:dyDescent="0.25">
      <c r="A11" s="87" t="s">
        <v>0</v>
      </c>
      <c r="B11" s="87" t="s">
        <v>1</v>
      </c>
      <c r="C11" s="87" t="s">
        <v>2</v>
      </c>
      <c r="D11" s="88" t="s">
        <v>156</v>
      </c>
      <c r="E11" s="87" t="s">
        <v>164</v>
      </c>
      <c r="F11" s="88" t="s">
        <v>165</v>
      </c>
      <c r="G11" s="87" t="s">
        <v>169</v>
      </c>
      <c r="H11" s="114" t="s">
        <v>169</v>
      </c>
    </row>
    <row r="12" spans="1:8" x14ac:dyDescent="0.25">
      <c r="A12" s="87"/>
      <c r="B12" s="110">
        <v>1</v>
      </c>
      <c r="C12" s="110">
        <v>2</v>
      </c>
      <c r="D12" s="110">
        <v>3</v>
      </c>
      <c r="E12" s="110">
        <v>4</v>
      </c>
      <c r="F12" s="110">
        <v>5</v>
      </c>
      <c r="G12" s="142" t="s">
        <v>170</v>
      </c>
      <c r="H12" s="143" t="s">
        <v>171</v>
      </c>
    </row>
    <row r="13" spans="1:8" x14ac:dyDescent="0.25">
      <c r="A13" s="23"/>
      <c r="B13" s="23"/>
      <c r="C13" s="23" t="s">
        <v>3</v>
      </c>
      <c r="D13" s="24">
        <f>D14+D19+D25+D39+D44</f>
        <v>699525.23</v>
      </c>
      <c r="E13" s="24">
        <f>E14+E19+E25+E39</f>
        <v>1294000</v>
      </c>
      <c r="F13" s="24">
        <f>F14+F19+F25+F39+F44</f>
        <v>882286.07999999996</v>
      </c>
      <c r="G13" s="116">
        <f>F13/E13*100</f>
        <v>68.182850077279738</v>
      </c>
      <c r="H13" s="112">
        <f>F13/D13*100</f>
        <v>126.12641291008188</v>
      </c>
    </row>
    <row r="14" spans="1:8" x14ac:dyDescent="0.25">
      <c r="A14" s="3"/>
      <c r="B14" s="3" t="s">
        <v>142</v>
      </c>
      <c r="C14" s="3" t="s">
        <v>143</v>
      </c>
      <c r="D14" s="16">
        <f t="shared" ref="D14:F17" si="0">D15</f>
        <v>163300.01999999999</v>
      </c>
      <c r="E14" s="16">
        <f t="shared" si="0"/>
        <v>473200</v>
      </c>
      <c r="F14" s="16">
        <f t="shared" si="0"/>
        <v>236599.98</v>
      </c>
      <c r="G14" s="117">
        <f t="shared" ref="G14:G43" si="1">F14/E14*100</f>
        <v>49.999995773457314</v>
      </c>
      <c r="H14" s="118">
        <f t="shared" ref="H14:H49" si="2">F14/D14*100</f>
        <v>144.88668158154545</v>
      </c>
    </row>
    <row r="15" spans="1:8" x14ac:dyDescent="0.25">
      <c r="A15" s="3"/>
      <c r="B15" s="3" t="s">
        <v>4</v>
      </c>
      <c r="C15" s="3" t="s">
        <v>5</v>
      </c>
      <c r="D15" s="16">
        <f t="shared" si="0"/>
        <v>163300.01999999999</v>
      </c>
      <c r="E15" s="16">
        <f t="shared" si="0"/>
        <v>473200</v>
      </c>
      <c r="F15" s="16">
        <f t="shared" si="0"/>
        <v>236599.98</v>
      </c>
      <c r="G15" s="133">
        <f t="shared" si="1"/>
        <v>49.999995773457314</v>
      </c>
      <c r="H15" s="141">
        <f t="shared" si="2"/>
        <v>144.88668158154545</v>
      </c>
    </row>
    <row r="16" spans="1:8" ht="22.5" x14ac:dyDescent="0.25">
      <c r="A16" s="4"/>
      <c r="B16" s="92" t="s">
        <v>24</v>
      </c>
      <c r="C16" s="89" t="s">
        <v>25</v>
      </c>
      <c r="D16" s="90">
        <f t="shared" si="0"/>
        <v>163300.01999999999</v>
      </c>
      <c r="E16" s="90">
        <f t="shared" si="0"/>
        <v>473200</v>
      </c>
      <c r="F16" s="90">
        <f t="shared" si="0"/>
        <v>236599.98</v>
      </c>
      <c r="G16" s="125">
        <f t="shared" si="1"/>
        <v>49.999995773457314</v>
      </c>
      <c r="H16" s="126">
        <f t="shared" si="2"/>
        <v>144.88668158154545</v>
      </c>
    </row>
    <row r="17" spans="1:8" ht="22.5" x14ac:dyDescent="0.25">
      <c r="A17" s="75"/>
      <c r="B17" s="75">
        <v>671</v>
      </c>
      <c r="C17" s="75" t="s">
        <v>144</v>
      </c>
      <c r="D17" s="76">
        <f t="shared" si="0"/>
        <v>163300.01999999999</v>
      </c>
      <c r="E17" s="76">
        <f t="shared" si="0"/>
        <v>473200</v>
      </c>
      <c r="F17" s="76">
        <f t="shared" si="0"/>
        <v>236599.98</v>
      </c>
      <c r="G17" s="123">
        <f t="shared" si="1"/>
        <v>49.999995773457314</v>
      </c>
      <c r="H17" s="124">
        <f t="shared" si="2"/>
        <v>144.88668158154545</v>
      </c>
    </row>
    <row r="18" spans="1:8" x14ac:dyDescent="0.25">
      <c r="A18" s="2"/>
      <c r="B18" s="2">
        <v>6711</v>
      </c>
      <c r="C18" s="8" t="s">
        <v>145</v>
      </c>
      <c r="D18" s="71">
        <v>163300.01999999999</v>
      </c>
      <c r="E18" s="13">
        <v>473200</v>
      </c>
      <c r="F18" s="71">
        <v>236599.98</v>
      </c>
      <c r="G18" s="150">
        <f t="shared" si="1"/>
        <v>49.999995773457314</v>
      </c>
      <c r="H18" s="151">
        <f t="shared" si="2"/>
        <v>144.88668158154545</v>
      </c>
    </row>
    <row r="19" spans="1:8" x14ac:dyDescent="0.25">
      <c r="A19" s="2"/>
      <c r="B19" s="3" t="s">
        <v>146</v>
      </c>
      <c r="C19" s="3" t="s">
        <v>131</v>
      </c>
      <c r="D19" s="95">
        <f t="shared" ref="D19:F21" si="3">D20</f>
        <v>12335.4</v>
      </c>
      <c r="E19" s="94">
        <f t="shared" si="3"/>
        <v>50000</v>
      </c>
      <c r="F19" s="95">
        <f t="shared" si="3"/>
        <v>21310</v>
      </c>
      <c r="G19" s="133">
        <f t="shared" si="1"/>
        <v>42.620000000000005</v>
      </c>
      <c r="H19" s="141">
        <f t="shared" si="2"/>
        <v>172.754835676184</v>
      </c>
    </row>
    <row r="20" spans="1:8" x14ac:dyDescent="0.25">
      <c r="A20" s="2"/>
      <c r="B20" s="3" t="s">
        <v>4</v>
      </c>
      <c r="C20" s="3" t="s">
        <v>5</v>
      </c>
      <c r="D20" s="95">
        <f t="shared" si="3"/>
        <v>12335.4</v>
      </c>
      <c r="E20" s="94">
        <f t="shared" si="3"/>
        <v>50000</v>
      </c>
      <c r="F20" s="95">
        <f t="shared" si="3"/>
        <v>21310</v>
      </c>
      <c r="G20" s="117">
        <f t="shared" si="1"/>
        <v>42.620000000000005</v>
      </c>
      <c r="H20" s="118">
        <f t="shared" si="2"/>
        <v>172.754835676184</v>
      </c>
    </row>
    <row r="21" spans="1:8" ht="22.5" x14ac:dyDescent="0.25">
      <c r="A21" s="4"/>
      <c r="B21" s="92" t="s">
        <v>24</v>
      </c>
      <c r="C21" s="89" t="s">
        <v>25</v>
      </c>
      <c r="D21" s="90">
        <f t="shared" si="3"/>
        <v>12335.4</v>
      </c>
      <c r="E21" s="90">
        <f t="shared" si="3"/>
        <v>50000</v>
      </c>
      <c r="F21" s="90">
        <f t="shared" si="3"/>
        <v>21310</v>
      </c>
      <c r="G21" s="121">
        <f t="shared" si="1"/>
        <v>42.620000000000005</v>
      </c>
      <c r="H21" s="122">
        <f t="shared" si="2"/>
        <v>172.754835676184</v>
      </c>
    </row>
    <row r="22" spans="1:8" ht="22.5" x14ac:dyDescent="0.25">
      <c r="A22" s="75"/>
      <c r="B22" s="75">
        <v>671</v>
      </c>
      <c r="C22" s="75" t="s">
        <v>144</v>
      </c>
      <c r="D22" s="76">
        <f>D23+D24</f>
        <v>12335.4</v>
      </c>
      <c r="E22" s="76">
        <f>E23+E24</f>
        <v>50000</v>
      </c>
      <c r="F22" s="76">
        <f>F23+F24</f>
        <v>21310</v>
      </c>
      <c r="G22" s="119">
        <f t="shared" si="1"/>
        <v>42.620000000000005</v>
      </c>
      <c r="H22" s="120">
        <f t="shared" si="2"/>
        <v>172.754835676184</v>
      </c>
    </row>
    <row r="23" spans="1:8" x14ac:dyDescent="0.25">
      <c r="A23" s="2"/>
      <c r="B23" s="2">
        <v>6711</v>
      </c>
      <c r="C23" s="8" t="s">
        <v>145</v>
      </c>
      <c r="D23" s="71">
        <v>12335.4</v>
      </c>
      <c r="E23" s="13">
        <v>25550</v>
      </c>
      <c r="F23" s="71">
        <v>13285.75</v>
      </c>
      <c r="G23" s="147">
        <f t="shared" si="1"/>
        <v>51.999021526418787</v>
      </c>
      <c r="H23" s="154">
        <f t="shared" si="2"/>
        <v>107.70424955818214</v>
      </c>
    </row>
    <row r="24" spans="1:8" ht="22.5" x14ac:dyDescent="0.25">
      <c r="A24" s="2"/>
      <c r="B24" s="2">
        <v>6712</v>
      </c>
      <c r="C24" s="8" t="s">
        <v>147</v>
      </c>
      <c r="D24" s="71">
        <v>0</v>
      </c>
      <c r="E24" s="13">
        <v>24450</v>
      </c>
      <c r="F24" s="71">
        <v>8024.25</v>
      </c>
      <c r="G24" s="150">
        <f t="shared" si="1"/>
        <v>32.819018404907972</v>
      </c>
      <c r="H24" s="151"/>
    </row>
    <row r="25" spans="1:8" x14ac:dyDescent="0.25">
      <c r="A25" s="3"/>
      <c r="B25" s="3" t="s">
        <v>148</v>
      </c>
      <c r="C25" s="3" t="s">
        <v>19</v>
      </c>
      <c r="D25" s="16">
        <f>D26</f>
        <v>14472.93</v>
      </c>
      <c r="E25" s="16">
        <f>E26</f>
        <v>8800</v>
      </c>
      <c r="F25" s="16">
        <f>F26</f>
        <v>7890.25</v>
      </c>
      <c r="G25" s="133">
        <f t="shared" si="1"/>
        <v>89.661931818181813</v>
      </c>
      <c r="H25" s="141">
        <f t="shared" si="2"/>
        <v>54.51729539215625</v>
      </c>
    </row>
    <row r="26" spans="1:8" x14ac:dyDescent="0.25">
      <c r="A26" s="3"/>
      <c r="B26" s="3" t="s">
        <v>4</v>
      </c>
      <c r="C26" s="3" t="s">
        <v>5</v>
      </c>
      <c r="D26" s="16">
        <f>D33+D36+D30</f>
        <v>14472.93</v>
      </c>
      <c r="E26" s="16">
        <f>E33+E36</f>
        <v>8800</v>
      </c>
      <c r="F26" s="16">
        <f>F33+F36+F30</f>
        <v>7890.25</v>
      </c>
      <c r="G26" s="117">
        <f t="shared" si="1"/>
        <v>89.661931818181813</v>
      </c>
      <c r="H26" s="118">
        <f t="shared" si="2"/>
        <v>54.51729539215625</v>
      </c>
    </row>
    <row r="27" spans="1:8" hidden="1" x14ac:dyDescent="0.25">
      <c r="A27" s="3"/>
      <c r="B27" s="92" t="s">
        <v>17</v>
      </c>
      <c r="C27" s="89" t="s">
        <v>18</v>
      </c>
      <c r="D27" s="90">
        <f>D28</f>
        <v>0</v>
      </c>
      <c r="E27" s="90">
        <f>E28</f>
        <v>0</v>
      </c>
      <c r="F27" s="90">
        <f>F28</f>
        <v>0</v>
      </c>
      <c r="G27" s="119" t="e">
        <f t="shared" si="1"/>
        <v>#DIV/0!</v>
      </c>
      <c r="H27" s="120" t="e">
        <f t="shared" si="2"/>
        <v>#DIV/0!</v>
      </c>
    </row>
    <row r="28" spans="1:8" hidden="1" x14ac:dyDescent="0.25">
      <c r="A28" s="3"/>
      <c r="B28" s="75">
        <v>641</v>
      </c>
      <c r="C28" s="75" t="s">
        <v>74</v>
      </c>
      <c r="D28" s="76">
        <v>0</v>
      </c>
      <c r="E28" s="76">
        <v>0</v>
      </c>
      <c r="F28" s="76">
        <v>0</v>
      </c>
      <c r="G28" s="119" t="e">
        <f t="shared" si="1"/>
        <v>#DIV/0!</v>
      </c>
      <c r="H28" s="120" t="e">
        <f t="shared" si="2"/>
        <v>#DIV/0!</v>
      </c>
    </row>
    <row r="29" spans="1:8" hidden="1" x14ac:dyDescent="0.25">
      <c r="A29" s="3"/>
      <c r="B29" s="8">
        <v>6413</v>
      </c>
      <c r="C29" s="8" t="s">
        <v>75</v>
      </c>
      <c r="D29" s="18">
        <v>0</v>
      </c>
      <c r="E29" s="18">
        <v>0</v>
      </c>
      <c r="F29" s="18">
        <v>0</v>
      </c>
      <c r="G29" s="119" t="e">
        <f t="shared" si="1"/>
        <v>#DIV/0!</v>
      </c>
      <c r="H29" s="120" t="e">
        <f t="shared" si="2"/>
        <v>#DIV/0!</v>
      </c>
    </row>
    <row r="30" spans="1:8" x14ac:dyDescent="0.25">
      <c r="A30" s="3"/>
      <c r="B30" s="92" t="s">
        <v>20</v>
      </c>
      <c r="C30" s="89" t="s">
        <v>151</v>
      </c>
      <c r="D30" s="90">
        <f>D31</f>
        <v>962.75</v>
      </c>
      <c r="E30" s="90">
        <v>0</v>
      </c>
      <c r="F30" s="90">
        <f>F31</f>
        <v>499</v>
      </c>
      <c r="G30" s="121"/>
      <c r="H30" s="122">
        <f t="shared" si="2"/>
        <v>51.830693326408728</v>
      </c>
    </row>
    <row r="31" spans="1:8" x14ac:dyDescent="0.25">
      <c r="A31" s="3"/>
      <c r="B31" s="75">
        <v>652</v>
      </c>
      <c r="C31" s="75" t="s">
        <v>76</v>
      </c>
      <c r="D31" s="76">
        <f>D32</f>
        <v>962.75</v>
      </c>
      <c r="E31" s="76">
        <v>0</v>
      </c>
      <c r="F31" s="76">
        <f>F32</f>
        <v>499</v>
      </c>
      <c r="G31" s="119"/>
      <c r="H31" s="120">
        <f t="shared" si="2"/>
        <v>51.830693326408728</v>
      </c>
    </row>
    <row r="32" spans="1:8" x14ac:dyDescent="0.25">
      <c r="A32" s="3"/>
      <c r="B32" s="8">
        <v>6526</v>
      </c>
      <c r="C32" s="8" t="s">
        <v>77</v>
      </c>
      <c r="D32" s="18">
        <v>962.75</v>
      </c>
      <c r="E32" s="18">
        <v>0</v>
      </c>
      <c r="F32" s="18">
        <v>499</v>
      </c>
      <c r="G32" s="123"/>
      <c r="H32" s="154">
        <f t="shared" si="2"/>
        <v>51.830693326408728</v>
      </c>
    </row>
    <row r="33" spans="1:8" ht="22.5" x14ac:dyDescent="0.25">
      <c r="A33" s="4"/>
      <c r="B33" s="92" t="s">
        <v>22</v>
      </c>
      <c r="C33" s="89" t="s">
        <v>149</v>
      </c>
      <c r="D33" s="90">
        <f t="shared" ref="D33:F34" si="4">D34</f>
        <v>13510.18</v>
      </c>
      <c r="E33" s="90">
        <f t="shared" si="4"/>
        <v>8700</v>
      </c>
      <c r="F33" s="90">
        <f t="shared" si="4"/>
        <v>7391.25</v>
      </c>
      <c r="G33" s="125">
        <f t="shared" si="1"/>
        <v>84.956896551724142</v>
      </c>
      <c r="H33" s="126">
        <f t="shared" si="2"/>
        <v>54.708745553353097</v>
      </c>
    </row>
    <row r="34" spans="1:8" ht="22.5" x14ac:dyDescent="0.25">
      <c r="A34" s="75"/>
      <c r="B34" s="75">
        <v>661</v>
      </c>
      <c r="C34" s="75" t="s">
        <v>78</v>
      </c>
      <c r="D34" s="76">
        <f t="shared" si="4"/>
        <v>13510.18</v>
      </c>
      <c r="E34" s="76">
        <f t="shared" si="4"/>
        <v>8700</v>
      </c>
      <c r="F34" s="76">
        <f t="shared" si="4"/>
        <v>7391.25</v>
      </c>
      <c r="G34" s="123">
        <f t="shared" si="1"/>
        <v>84.956896551724142</v>
      </c>
      <c r="H34" s="124">
        <f t="shared" si="2"/>
        <v>54.708745553353097</v>
      </c>
    </row>
    <row r="35" spans="1:8" x14ac:dyDescent="0.25">
      <c r="A35" s="2"/>
      <c r="B35" s="2">
        <v>6615</v>
      </c>
      <c r="C35" s="8" t="s">
        <v>80</v>
      </c>
      <c r="D35" s="71">
        <v>13510.18</v>
      </c>
      <c r="E35" s="13">
        <v>8700</v>
      </c>
      <c r="F35" s="71">
        <v>7391.25</v>
      </c>
      <c r="G35" s="150">
        <f t="shared" si="1"/>
        <v>84.956896551724142</v>
      </c>
      <c r="H35" s="151">
        <f t="shared" si="2"/>
        <v>54.708745553353097</v>
      </c>
    </row>
    <row r="36" spans="1:8" x14ac:dyDescent="0.25">
      <c r="A36" s="2"/>
      <c r="B36" s="92" t="s">
        <v>26</v>
      </c>
      <c r="C36" s="89" t="s">
        <v>27</v>
      </c>
      <c r="D36" s="97">
        <f t="shared" ref="D36:F37" si="5">D37</f>
        <v>0</v>
      </c>
      <c r="E36" s="96">
        <f t="shared" si="5"/>
        <v>100</v>
      </c>
      <c r="F36" s="97">
        <f t="shared" si="5"/>
        <v>0</v>
      </c>
      <c r="G36" s="121">
        <f t="shared" si="1"/>
        <v>0</v>
      </c>
      <c r="H36" s="122"/>
    </row>
    <row r="37" spans="1:8" x14ac:dyDescent="0.25">
      <c r="A37" s="2"/>
      <c r="B37" s="75">
        <v>683</v>
      </c>
      <c r="C37" s="75" t="s">
        <v>82</v>
      </c>
      <c r="D37" s="77">
        <f t="shared" si="5"/>
        <v>0</v>
      </c>
      <c r="E37" s="76">
        <f t="shared" si="5"/>
        <v>100</v>
      </c>
      <c r="F37" s="77">
        <f t="shared" si="5"/>
        <v>0</v>
      </c>
      <c r="G37" s="119">
        <f t="shared" si="1"/>
        <v>0</v>
      </c>
      <c r="H37" s="120"/>
    </row>
    <row r="38" spans="1:8" x14ac:dyDescent="0.25">
      <c r="A38" s="2"/>
      <c r="B38" s="2">
        <v>6831</v>
      </c>
      <c r="C38" s="8" t="s">
        <v>82</v>
      </c>
      <c r="D38" s="71">
        <v>0</v>
      </c>
      <c r="E38" s="13">
        <v>100</v>
      </c>
      <c r="F38" s="71">
        <v>0</v>
      </c>
      <c r="G38" s="147">
        <f t="shared" si="1"/>
        <v>0</v>
      </c>
      <c r="H38" s="124"/>
    </row>
    <row r="39" spans="1:8" x14ac:dyDescent="0.25">
      <c r="A39" s="2"/>
      <c r="B39" s="3" t="s">
        <v>150</v>
      </c>
      <c r="C39" s="3" t="s">
        <v>129</v>
      </c>
      <c r="D39" s="16">
        <f t="shared" ref="D39:F42" si="6">D40</f>
        <v>494215.77</v>
      </c>
      <c r="E39" s="16">
        <f t="shared" si="6"/>
        <v>762000</v>
      </c>
      <c r="F39" s="16">
        <f t="shared" si="6"/>
        <v>616485.85</v>
      </c>
      <c r="G39" s="117">
        <f t="shared" si="1"/>
        <v>80.90365485564304</v>
      </c>
      <c r="H39" s="118">
        <f t="shared" si="2"/>
        <v>124.74022227174176</v>
      </c>
    </row>
    <row r="40" spans="1:8" x14ac:dyDescent="0.25">
      <c r="A40" s="2"/>
      <c r="B40" s="3" t="s">
        <v>4</v>
      </c>
      <c r="C40" s="3" t="s">
        <v>5</v>
      </c>
      <c r="D40" s="16">
        <f t="shared" si="6"/>
        <v>494215.77</v>
      </c>
      <c r="E40" s="16">
        <f t="shared" si="6"/>
        <v>762000</v>
      </c>
      <c r="F40" s="16">
        <f t="shared" si="6"/>
        <v>616485.85</v>
      </c>
      <c r="G40" s="133">
        <f t="shared" si="1"/>
        <v>80.90365485564304</v>
      </c>
      <c r="H40" s="141">
        <f t="shared" si="2"/>
        <v>124.74022227174176</v>
      </c>
    </row>
    <row r="41" spans="1:8" ht="22.5" x14ac:dyDescent="0.25">
      <c r="A41" s="4"/>
      <c r="B41" s="89" t="s">
        <v>24</v>
      </c>
      <c r="C41" s="89" t="s">
        <v>25</v>
      </c>
      <c r="D41" s="17">
        <f t="shared" si="6"/>
        <v>494215.77</v>
      </c>
      <c r="E41" s="90">
        <f t="shared" si="6"/>
        <v>762000</v>
      </c>
      <c r="F41" s="17">
        <f t="shared" si="6"/>
        <v>616485.85</v>
      </c>
      <c r="G41" s="125">
        <f t="shared" si="1"/>
        <v>80.90365485564304</v>
      </c>
      <c r="H41" s="126">
        <f t="shared" si="2"/>
        <v>124.74022227174176</v>
      </c>
    </row>
    <row r="42" spans="1:8" x14ac:dyDescent="0.25">
      <c r="A42" s="75"/>
      <c r="B42" s="75">
        <v>673</v>
      </c>
      <c r="C42" s="75" t="s">
        <v>81</v>
      </c>
      <c r="D42" s="76">
        <f t="shared" si="6"/>
        <v>494215.77</v>
      </c>
      <c r="E42" s="76">
        <f t="shared" si="6"/>
        <v>762000</v>
      </c>
      <c r="F42" s="76">
        <f t="shared" si="6"/>
        <v>616485.85</v>
      </c>
      <c r="G42" s="123">
        <f t="shared" si="1"/>
        <v>80.90365485564304</v>
      </c>
      <c r="H42" s="124">
        <f t="shared" si="2"/>
        <v>124.74022227174176</v>
      </c>
    </row>
    <row r="43" spans="1:8" x14ac:dyDescent="0.25">
      <c r="A43" s="2"/>
      <c r="B43" s="2">
        <v>6731</v>
      </c>
      <c r="C43" s="8" t="s">
        <v>81</v>
      </c>
      <c r="D43" s="71">
        <v>494215.77</v>
      </c>
      <c r="E43" s="13">
        <v>762000</v>
      </c>
      <c r="F43" s="71">
        <v>616485.85</v>
      </c>
      <c r="G43" s="150">
        <f t="shared" si="1"/>
        <v>80.90365485564304</v>
      </c>
      <c r="H43" s="151">
        <f t="shared" si="2"/>
        <v>124.74022227174176</v>
      </c>
    </row>
    <row r="44" spans="1:8" x14ac:dyDescent="0.25">
      <c r="A44" s="3"/>
      <c r="B44" s="3" t="s">
        <v>160</v>
      </c>
      <c r="C44" s="3" t="s">
        <v>161</v>
      </c>
      <c r="D44" s="16">
        <f t="shared" ref="D44:F47" si="7">D45</f>
        <v>15201.11</v>
      </c>
      <c r="E44" s="16">
        <f t="shared" si="7"/>
        <v>0</v>
      </c>
      <c r="F44" s="16">
        <f t="shared" si="7"/>
        <v>0</v>
      </c>
      <c r="G44" s="133"/>
      <c r="H44" s="141">
        <f t="shared" si="2"/>
        <v>0</v>
      </c>
    </row>
    <row r="45" spans="1:8" x14ac:dyDescent="0.25">
      <c r="A45" s="3"/>
      <c r="B45" s="3" t="s">
        <v>4</v>
      </c>
      <c r="C45" s="3" t="s">
        <v>5</v>
      </c>
      <c r="D45" s="16">
        <f t="shared" si="7"/>
        <v>15201.11</v>
      </c>
      <c r="E45" s="16">
        <f t="shared" si="7"/>
        <v>0</v>
      </c>
      <c r="F45" s="16">
        <f t="shared" si="7"/>
        <v>0</v>
      </c>
      <c r="G45" s="117"/>
      <c r="H45" s="118">
        <f t="shared" si="2"/>
        <v>0</v>
      </c>
    </row>
    <row r="46" spans="1:8" ht="22.5" x14ac:dyDescent="0.25">
      <c r="A46" s="4"/>
      <c r="B46" s="92" t="s">
        <v>22</v>
      </c>
      <c r="C46" s="89" t="s">
        <v>149</v>
      </c>
      <c r="D46" s="90">
        <f t="shared" si="7"/>
        <v>15201.11</v>
      </c>
      <c r="E46" s="90">
        <f t="shared" si="7"/>
        <v>0</v>
      </c>
      <c r="F46" s="90">
        <f t="shared" si="7"/>
        <v>0</v>
      </c>
      <c r="G46" s="121"/>
      <c r="H46" s="122">
        <f t="shared" si="2"/>
        <v>0</v>
      </c>
    </row>
    <row r="47" spans="1:8" s="1" customFormat="1" ht="22.5" x14ac:dyDescent="0.25">
      <c r="A47" s="75"/>
      <c r="B47" s="75">
        <v>663</v>
      </c>
      <c r="C47" s="75" t="s">
        <v>162</v>
      </c>
      <c r="D47" s="76">
        <f>D48+D49</f>
        <v>15201.11</v>
      </c>
      <c r="E47" s="76">
        <f t="shared" si="7"/>
        <v>0</v>
      </c>
      <c r="F47" s="76">
        <f>F48+F49</f>
        <v>0</v>
      </c>
      <c r="G47" s="119"/>
      <c r="H47" s="120">
        <f t="shared" si="2"/>
        <v>0</v>
      </c>
    </row>
    <row r="48" spans="1:8" x14ac:dyDescent="0.25">
      <c r="A48" s="2"/>
      <c r="B48" s="2">
        <v>6631</v>
      </c>
      <c r="C48" s="2" t="s">
        <v>158</v>
      </c>
      <c r="D48" s="71">
        <v>14430</v>
      </c>
      <c r="E48" s="13">
        <v>0</v>
      </c>
      <c r="F48" s="71">
        <v>0</v>
      </c>
      <c r="G48" s="123"/>
      <c r="H48" s="154">
        <f t="shared" si="2"/>
        <v>0</v>
      </c>
    </row>
    <row r="49" spans="1:8" x14ac:dyDescent="0.25">
      <c r="A49" s="78"/>
      <c r="B49" s="2">
        <v>6632</v>
      </c>
      <c r="C49" s="2" t="s">
        <v>159</v>
      </c>
      <c r="D49" s="71">
        <v>771.11</v>
      </c>
      <c r="E49" s="13">
        <v>0</v>
      </c>
      <c r="F49" s="71">
        <v>0</v>
      </c>
      <c r="G49" s="123"/>
      <c r="H49" s="154">
        <f t="shared" si="2"/>
        <v>0</v>
      </c>
    </row>
    <row r="50" spans="1:8" x14ac:dyDescent="0.25">
      <c r="A50" s="78"/>
      <c r="B50" s="78"/>
      <c r="C50" s="78"/>
      <c r="D50" s="79"/>
      <c r="E50" s="79"/>
      <c r="F50" s="80"/>
    </row>
    <row r="51" spans="1:8" x14ac:dyDescent="0.25">
      <c r="A51" s="78"/>
      <c r="B51" s="78"/>
      <c r="C51" s="78"/>
      <c r="D51" s="79"/>
      <c r="E51" s="79"/>
      <c r="F51" s="80"/>
    </row>
    <row r="52" spans="1:8" x14ac:dyDescent="0.25">
      <c r="A52" s="166" t="s">
        <v>67</v>
      </c>
      <c r="B52" s="166"/>
      <c r="C52" s="166"/>
      <c r="D52" s="166"/>
      <c r="E52" s="166"/>
      <c r="F52" s="166"/>
    </row>
    <row r="53" spans="1:8" x14ac:dyDescent="0.25">
      <c r="A53" s="63"/>
      <c r="B53" s="63"/>
      <c r="C53" s="63"/>
      <c r="D53" s="64"/>
      <c r="E53" s="64"/>
      <c r="F53" s="74"/>
    </row>
    <row r="54" spans="1:8" ht="22.5" x14ac:dyDescent="0.25">
      <c r="A54" s="87" t="s">
        <v>0</v>
      </c>
      <c r="B54" s="87" t="s">
        <v>1</v>
      </c>
      <c r="C54" s="87" t="s">
        <v>2</v>
      </c>
      <c r="D54" s="88" t="s">
        <v>156</v>
      </c>
      <c r="E54" s="87" t="s">
        <v>164</v>
      </c>
      <c r="F54" s="88" t="s">
        <v>165</v>
      </c>
      <c r="G54" s="87" t="s">
        <v>169</v>
      </c>
      <c r="H54" s="114" t="s">
        <v>169</v>
      </c>
    </row>
    <row r="55" spans="1:8" x14ac:dyDescent="0.25">
      <c r="A55" s="87"/>
      <c r="B55" s="110">
        <v>1</v>
      </c>
      <c r="C55" s="110">
        <v>2</v>
      </c>
      <c r="D55" s="110">
        <v>3</v>
      </c>
      <c r="E55" s="110">
        <v>4</v>
      </c>
      <c r="F55" s="110">
        <v>5</v>
      </c>
      <c r="G55" s="142" t="s">
        <v>170</v>
      </c>
      <c r="H55" s="143" t="s">
        <v>171</v>
      </c>
    </row>
    <row r="56" spans="1:8" x14ac:dyDescent="0.25">
      <c r="A56" s="23"/>
      <c r="B56" s="23"/>
      <c r="C56" s="23" t="s">
        <v>9</v>
      </c>
      <c r="D56" s="24">
        <f>D57+D107+D125+D183</f>
        <v>707707.65</v>
      </c>
      <c r="E56" s="24">
        <f>E57+E107+E125</f>
        <v>1744000</v>
      </c>
      <c r="F56" s="24">
        <f>F57+F107+F125+F183</f>
        <v>812765.33000000007</v>
      </c>
      <c r="G56" s="111">
        <f>F56/E56*100</f>
        <v>46.603516628440374</v>
      </c>
      <c r="H56" s="116">
        <f>F56/D56*100</f>
        <v>114.84478513126149</v>
      </c>
    </row>
    <row r="57" spans="1:8" x14ac:dyDescent="0.25">
      <c r="A57" s="23"/>
      <c r="B57" s="23" t="s">
        <v>130</v>
      </c>
      <c r="C57" s="23" t="s">
        <v>30</v>
      </c>
      <c r="D57" s="24">
        <f>D58+D91</f>
        <v>178558.18999999997</v>
      </c>
      <c r="E57" s="24">
        <f>E58+E91</f>
        <v>523200</v>
      </c>
      <c r="F57" s="24">
        <f>F58+F91</f>
        <v>261094.94999999998</v>
      </c>
      <c r="G57" s="111">
        <f t="shared" ref="G57:G120" si="8">F57/E57*100</f>
        <v>49.903469036697246</v>
      </c>
      <c r="H57" s="116">
        <f t="shared" ref="H57:H120" si="9">F57/D57*100</f>
        <v>146.22401246338802</v>
      </c>
    </row>
    <row r="58" spans="1:8" x14ac:dyDescent="0.25">
      <c r="A58" s="23"/>
      <c r="B58" s="23" t="s">
        <v>142</v>
      </c>
      <c r="C58" s="23" t="s">
        <v>30</v>
      </c>
      <c r="D58" s="24">
        <f>D59</f>
        <v>162822.78999999998</v>
      </c>
      <c r="E58" s="24">
        <f>E59</f>
        <v>473200</v>
      </c>
      <c r="F58" s="24">
        <f>F59</f>
        <v>234610.3</v>
      </c>
      <c r="G58" s="111">
        <f t="shared" si="8"/>
        <v>49.579522400676247</v>
      </c>
      <c r="H58" s="116">
        <f t="shared" si="9"/>
        <v>144.08935014563994</v>
      </c>
    </row>
    <row r="59" spans="1:8" x14ac:dyDescent="0.25">
      <c r="A59" s="5"/>
      <c r="B59" s="3" t="s">
        <v>10</v>
      </c>
      <c r="C59" s="3" t="s">
        <v>11</v>
      </c>
      <c r="D59" s="16">
        <f>D60+D67+D88</f>
        <v>162822.78999999998</v>
      </c>
      <c r="E59" s="16">
        <f>E60+E67+E88</f>
        <v>473200</v>
      </c>
      <c r="F59" s="16">
        <f>F60+F67+F88</f>
        <v>234610.3</v>
      </c>
      <c r="G59" s="138">
        <f t="shared" si="8"/>
        <v>49.579522400676247</v>
      </c>
      <c r="H59" s="133">
        <f t="shared" si="9"/>
        <v>144.08935014563994</v>
      </c>
    </row>
    <row r="60" spans="1:8" x14ac:dyDescent="0.25">
      <c r="A60" s="4"/>
      <c r="B60" s="89" t="s">
        <v>28</v>
      </c>
      <c r="C60" s="89" t="s">
        <v>29</v>
      </c>
      <c r="D60" s="90">
        <f>D61+D63+D65</f>
        <v>121452</v>
      </c>
      <c r="E60" s="90">
        <f>E61+E63+E65</f>
        <v>371500</v>
      </c>
      <c r="F60" s="90">
        <f>F61+F63+F65</f>
        <v>185748</v>
      </c>
      <c r="G60" s="135">
        <f t="shared" si="8"/>
        <v>49.999461641991928</v>
      </c>
      <c r="H60" s="121">
        <f t="shared" si="9"/>
        <v>152.93943286236538</v>
      </c>
    </row>
    <row r="61" spans="1:8" x14ac:dyDescent="0.25">
      <c r="A61" s="75"/>
      <c r="B61" s="75">
        <v>311</v>
      </c>
      <c r="C61" s="75" t="s">
        <v>83</v>
      </c>
      <c r="D61" s="76">
        <f>D62</f>
        <v>98502</v>
      </c>
      <c r="E61" s="76">
        <f>E62</f>
        <v>305700</v>
      </c>
      <c r="F61" s="76">
        <f>F62</f>
        <v>152850</v>
      </c>
      <c r="G61" s="146">
        <f t="shared" si="8"/>
        <v>50</v>
      </c>
      <c r="H61" s="147">
        <f t="shared" si="9"/>
        <v>155.17451422306146</v>
      </c>
    </row>
    <row r="62" spans="1:8" x14ac:dyDescent="0.25">
      <c r="A62" s="2"/>
      <c r="B62" s="2">
        <v>3111</v>
      </c>
      <c r="C62" s="2" t="s">
        <v>84</v>
      </c>
      <c r="D62" s="71">
        <v>98502</v>
      </c>
      <c r="E62" s="13">
        <v>305700</v>
      </c>
      <c r="F62" s="71">
        <v>152850</v>
      </c>
      <c r="G62" s="146">
        <f t="shared" si="8"/>
        <v>50</v>
      </c>
      <c r="H62" s="147">
        <f t="shared" si="9"/>
        <v>155.17451422306146</v>
      </c>
    </row>
    <row r="63" spans="1:8" x14ac:dyDescent="0.25">
      <c r="A63" s="2"/>
      <c r="B63" s="75">
        <v>312</v>
      </c>
      <c r="C63" s="75" t="s">
        <v>86</v>
      </c>
      <c r="D63" s="76">
        <f>D64</f>
        <v>6498</v>
      </c>
      <c r="E63" s="76">
        <f>E64</f>
        <v>15000</v>
      </c>
      <c r="F63" s="76">
        <f>F64</f>
        <v>7500</v>
      </c>
      <c r="G63" s="146">
        <f t="shared" si="8"/>
        <v>50</v>
      </c>
      <c r="H63" s="147">
        <f t="shared" si="9"/>
        <v>115.42012927054479</v>
      </c>
    </row>
    <row r="64" spans="1:8" x14ac:dyDescent="0.25">
      <c r="A64" s="2"/>
      <c r="B64" s="2">
        <v>3121</v>
      </c>
      <c r="C64" s="8" t="s">
        <v>86</v>
      </c>
      <c r="D64" s="71">
        <v>6498</v>
      </c>
      <c r="E64" s="13">
        <v>15000</v>
      </c>
      <c r="F64" s="71">
        <v>7500</v>
      </c>
      <c r="G64" s="146">
        <f t="shared" si="8"/>
        <v>50</v>
      </c>
      <c r="H64" s="147">
        <f t="shared" si="9"/>
        <v>115.42012927054479</v>
      </c>
    </row>
    <row r="65" spans="1:8" x14ac:dyDescent="0.25">
      <c r="A65" s="2"/>
      <c r="B65" s="75">
        <v>313</v>
      </c>
      <c r="C65" s="75" t="s">
        <v>87</v>
      </c>
      <c r="D65" s="76">
        <f>D66</f>
        <v>16452</v>
      </c>
      <c r="E65" s="76">
        <f>E66</f>
        <v>50800</v>
      </c>
      <c r="F65" s="76">
        <f>F66</f>
        <v>25398</v>
      </c>
      <c r="G65" s="146">
        <f t="shared" si="8"/>
        <v>49.996062992125985</v>
      </c>
      <c r="H65" s="147">
        <f t="shared" si="9"/>
        <v>154.37636761487965</v>
      </c>
    </row>
    <row r="66" spans="1:8" x14ac:dyDescent="0.25">
      <c r="A66" s="2"/>
      <c r="B66" s="2">
        <v>3132</v>
      </c>
      <c r="C66" s="8" t="s">
        <v>133</v>
      </c>
      <c r="D66" s="71">
        <v>16452</v>
      </c>
      <c r="E66" s="13">
        <v>50800</v>
      </c>
      <c r="F66" s="71">
        <v>25398</v>
      </c>
      <c r="G66" s="146">
        <f t="shared" si="8"/>
        <v>49.996062992125985</v>
      </c>
      <c r="H66" s="147">
        <f t="shared" si="9"/>
        <v>154.37636761487965</v>
      </c>
    </row>
    <row r="67" spans="1:8" x14ac:dyDescent="0.25">
      <c r="A67" s="4"/>
      <c r="B67" s="89" t="s">
        <v>31</v>
      </c>
      <c r="C67" s="89" t="s">
        <v>32</v>
      </c>
      <c r="D67" s="90">
        <f>D68+D72+D75+D82</f>
        <v>40974.49</v>
      </c>
      <c r="E67" s="90">
        <f>E68+E72+E75+E82</f>
        <v>100700</v>
      </c>
      <c r="F67" s="90">
        <f>F68+F72+F75+F82</f>
        <v>48364.299999999996</v>
      </c>
      <c r="G67" s="135">
        <f t="shared" si="8"/>
        <v>48.028103277060573</v>
      </c>
      <c r="H67" s="121">
        <f t="shared" si="9"/>
        <v>118.03514821050854</v>
      </c>
    </row>
    <row r="68" spans="1:8" x14ac:dyDescent="0.25">
      <c r="A68" s="75"/>
      <c r="B68" s="75">
        <v>321</v>
      </c>
      <c r="C68" s="75" t="s">
        <v>89</v>
      </c>
      <c r="D68" s="76">
        <f>D69+D70+D71</f>
        <v>7698</v>
      </c>
      <c r="E68" s="76">
        <f>E69+E70+E71</f>
        <v>19400</v>
      </c>
      <c r="F68" s="76">
        <f>F69+F70+F71</f>
        <v>9702</v>
      </c>
      <c r="G68" s="146">
        <f t="shared" si="8"/>
        <v>50.010309278350519</v>
      </c>
      <c r="H68" s="147">
        <f t="shared" si="9"/>
        <v>126.03273577552612</v>
      </c>
    </row>
    <row r="69" spans="1:8" x14ac:dyDescent="0.25">
      <c r="A69" s="2"/>
      <c r="B69" s="2">
        <v>3211</v>
      </c>
      <c r="C69" s="8" t="s">
        <v>90</v>
      </c>
      <c r="D69" s="71">
        <v>702</v>
      </c>
      <c r="E69" s="13">
        <v>1400</v>
      </c>
      <c r="F69" s="71">
        <v>702</v>
      </c>
      <c r="G69" s="146">
        <f t="shared" si="8"/>
        <v>50.142857142857146</v>
      </c>
      <c r="H69" s="147">
        <f t="shared" si="9"/>
        <v>100</v>
      </c>
    </row>
    <row r="70" spans="1:8" x14ac:dyDescent="0.25">
      <c r="A70" s="2"/>
      <c r="B70" s="2">
        <v>3212</v>
      </c>
      <c r="C70" s="2" t="s">
        <v>91</v>
      </c>
      <c r="D70" s="71">
        <v>4998</v>
      </c>
      <c r="E70" s="13">
        <v>12000</v>
      </c>
      <c r="F70" s="71">
        <v>6000</v>
      </c>
      <c r="G70" s="146">
        <f t="shared" si="8"/>
        <v>50</v>
      </c>
      <c r="H70" s="147">
        <f t="shared" si="9"/>
        <v>120.04801920768307</v>
      </c>
    </row>
    <row r="71" spans="1:8" x14ac:dyDescent="0.25">
      <c r="A71" s="2"/>
      <c r="B71" s="2">
        <v>3213</v>
      </c>
      <c r="C71" s="8" t="s">
        <v>115</v>
      </c>
      <c r="D71" s="71">
        <v>1998</v>
      </c>
      <c r="E71" s="13">
        <v>6000</v>
      </c>
      <c r="F71" s="71">
        <v>3000</v>
      </c>
      <c r="G71" s="146">
        <f t="shared" si="8"/>
        <v>50</v>
      </c>
      <c r="H71" s="147">
        <f t="shared" si="9"/>
        <v>150.15015015015015</v>
      </c>
    </row>
    <row r="72" spans="1:8" x14ac:dyDescent="0.25">
      <c r="A72" s="75"/>
      <c r="B72" s="75">
        <v>322</v>
      </c>
      <c r="C72" s="75" t="s">
        <v>92</v>
      </c>
      <c r="D72" s="76">
        <f>D73+D74</f>
        <v>12529.08</v>
      </c>
      <c r="E72" s="76">
        <f>E73+E74</f>
        <v>31600</v>
      </c>
      <c r="F72" s="76">
        <f>F73+F74</f>
        <v>13194.619999999999</v>
      </c>
      <c r="G72" s="146">
        <f t="shared" si="8"/>
        <v>41.755126582278479</v>
      </c>
      <c r="H72" s="147">
        <f t="shared" si="9"/>
        <v>105.31196225101922</v>
      </c>
    </row>
    <row r="73" spans="1:8" x14ac:dyDescent="0.25">
      <c r="A73" s="2"/>
      <c r="B73" s="2">
        <v>3221</v>
      </c>
      <c r="C73" s="8" t="s">
        <v>93</v>
      </c>
      <c r="D73" s="71">
        <v>6000</v>
      </c>
      <c r="E73" s="13">
        <v>13600</v>
      </c>
      <c r="F73" s="71">
        <v>6798</v>
      </c>
      <c r="G73" s="146">
        <f t="shared" si="8"/>
        <v>49.985294117647058</v>
      </c>
      <c r="H73" s="147">
        <f t="shared" si="9"/>
        <v>113.3</v>
      </c>
    </row>
    <row r="74" spans="1:8" x14ac:dyDescent="0.25">
      <c r="A74" s="2"/>
      <c r="B74" s="2">
        <v>3223</v>
      </c>
      <c r="C74" s="2" t="s">
        <v>95</v>
      </c>
      <c r="D74" s="71">
        <v>6529.08</v>
      </c>
      <c r="E74" s="13">
        <v>18000</v>
      </c>
      <c r="F74" s="71">
        <v>6396.62</v>
      </c>
      <c r="G74" s="146">
        <f t="shared" si="8"/>
        <v>35.536777777777779</v>
      </c>
      <c r="H74" s="147">
        <f t="shared" si="9"/>
        <v>97.971230249897374</v>
      </c>
    </row>
    <row r="75" spans="1:8" x14ac:dyDescent="0.25">
      <c r="A75" s="75"/>
      <c r="B75" s="75">
        <v>323</v>
      </c>
      <c r="C75" s="75" t="s">
        <v>99</v>
      </c>
      <c r="D75" s="76">
        <f>D76+D77+D78+D79+D80+D81</f>
        <v>13998.78</v>
      </c>
      <c r="E75" s="76">
        <f>E76+E77+E78+E79+E80+E81</f>
        <v>37500</v>
      </c>
      <c r="F75" s="76">
        <f>F76+F77+F78+F79+F80+F81</f>
        <v>18300.25</v>
      </c>
      <c r="G75" s="146">
        <f t="shared" si="8"/>
        <v>48.800666666666665</v>
      </c>
      <c r="H75" s="147">
        <f t="shared" si="9"/>
        <v>130.72746339323857</v>
      </c>
    </row>
    <row r="76" spans="1:8" x14ac:dyDescent="0.25">
      <c r="A76" s="2"/>
      <c r="B76" s="2">
        <v>3231</v>
      </c>
      <c r="C76" s="8" t="s">
        <v>100</v>
      </c>
      <c r="D76" s="71">
        <v>2502.7800000000002</v>
      </c>
      <c r="E76" s="13">
        <v>5000</v>
      </c>
      <c r="F76" s="71">
        <v>2502</v>
      </c>
      <c r="G76" s="146">
        <f t="shared" si="8"/>
        <v>50.039999999999992</v>
      </c>
      <c r="H76" s="147">
        <f t="shared" si="9"/>
        <v>99.968834655862665</v>
      </c>
    </row>
    <row r="77" spans="1:8" x14ac:dyDescent="0.25">
      <c r="A77" s="2"/>
      <c r="B77" s="2">
        <v>3232</v>
      </c>
      <c r="C77" s="8" t="s">
        <v>101</v>
      </c>
      <c r="D77" s="71">
        <v>498</v>
      </c>
      <c r="E77" s="13">
        <v>2000</v>
      </c>
      <c r="F77" s="71">
        <v>804.25</v>
      </c>
      <c r="G77" s="146">
        <f t="shared" si="8"/>
        <v>40.212499999999999</v>
      </c>
      <c r="H77" s="147">
        <f t="shared" si="9"/>
        <v>161.49598393574297</v>
      </c>
    </row>
    <row r="78" spans="1:8" x14ac:dyDescent="0.25">
      <c r="A78" s="2"/>
      <c r="B78" s="2">
        <v>3234</v>
      </c>
      <c r="C78" s="8" t="s">
        <v>103</v>
      </c>
      <c r="D78" s="71">
        <v>3498</v>
      </c>
      <c r="E78" s="13">
        <v>7000</v>
      </c>
      <c r="F78" s="71">
        <v>3498</v>
      </c>
      <c r="G78" s="146">
        <f t="shared" si="8"/>
        <v>49.971428571428575</v>
      </c>
      <c r="H78" s="147">
        <f t="shared" si="9"/>
        <v>100</v>
      </c>
    </row>
    <row r="79" spans="1:8" x14ac:dyDescent="0.25">
      <c r="A79" s="2"/>
      <c r="B79" s="2">
        <v>3237</v>
      </c>
      <c r="C79" s="8" t="s">
        <v>106</v>
      </c>
      <c r="D79" s="71">
        <v>6000</v>
      </c>
      <c r="E79" s="13">
        <v>19000</v>
      </c>
      <c r="F79" s="71">
        <v>9498</v>
      </c>
      <c r="G79" s="146">
        <f t="shared" si="8"/>
        <v>49.98947368421053</v>
      </c>
      <c r="H79" s="147">
        <f t="shared" si="9"/>
        <v>158.29999999999998</v>
      </c>
    </row>
    <row r="80" spans="1:8" x14ac:dyDescent="0.25">
      <c r="A80" s="2"/>
      <c r="B80" s="2">
        <v>3238</v>
      </c>
      <c r="C80" s="8" t="s">
        <v>107</v>
      </c>
      <c r="D80" s="71">
        <v>0</v>
      </c>
      <c r="E80" s="13">
        <v>500</v>
      </c>
      <c r="F80" s="71">
        <v>0</v>
      </c>
      <c r="G80" s="146">
        <f t="shared" si="8"/>
        <v>0</v>
      </c>
      <c r="H80" s="147"/>
    </row>
    <row r="81" spans="1:8" x14ac:dyDescent="0.25">
      <c r="A81" s="2"/>
      <c r="B81" s="2">
        <v>3239</v>
      </c>
      <c r="C81" s="8" t="s">
        <v>108</v>
      </c>
      <c r="D81" s="71">
        <v>1500</v>
      </c>
      <c r="E81" s="13">
        <v>4000</v>
      </c>
      <c r="F81" s="71">
        <v>1998</v>
      </c>
      <c r="G81" s="146">
        <f t="shared" si="8"/>
        <v>49.95</v>
      </c>
      <c r="H81" s="147">
        <f t="shared" si="9"/>
        <v>133.20000000000002</v>
      </c>
    </row>
    <row r="82" spans="1:8" x14ac:dyDescent="0.25">
      <c r="A82" s="2"/>
      <c r="B82" s="75">
        <v>329</v>
      </c>
      <c r="C82" s="75" t="s">
        <v>109</v>
      </c>
      <c r="D82" s="76">
        <f>D83+D84+D85+D86+D87</f>
        <v>6748.63</v>
      </c>
      <c r="E82" s="76">
        <f>E83+E84+E85+E86+E87</f>
        <v>12200</v>
      </c>
      <c r="F82" s="76">
        <f>F83+F84+F85+F86+F87</f>
        <v>7167.43</v>
      </c>
      <c r="G82" s="146">
        <f t="shared" si="8"/>
        <v>58.749426229508195</v>
      </c>
      <c r="H82" s="147">
        <f t="shared" si="9"/>
        <v>106.20570397250997</v>
      </c>
    </row>
    <row r="83" spans="1:8" ht="22.5" x14ac:dyDescent="0.25">
      <c r="A83" s="2"/>
      <c r="B83" s="2">
        <v>3291</v>
      </c>
      <c r="C83" s="8" t="s">
        <v>110</v>
      </c>
      <c r="D83" s="71">
        <v>3838.75</v>
      </c>
      <c r="E83" s="13">
        <v>8000</v>
      </c>
      <c r="F83" s="71">
        <v>4002</v>
      </c>
      <c r="G83" s="146">
        <f t="shared" si="8"/>
        <v>50.024999999999999</v>
      </c>
      <c r="H83" s="147">
        <f t="shared" si="9"/>
        <v>104.25268642136112</v>
      </c>
    </row>
    <row r="84" spans="1:8" x14ac:dyDescent="0.25">
      <c r="A84" s="2"/>
      <c r="B84" s="2">
        <v>3292</v>
      </c>
      <c r="C84" s="8" t="s">
        <v>111</v>
      </c>
      <c r="D84" s="71">
        <v>2000</v>
      </c>
      <c r="E84" s="13">
        <v>2200</v>
      </c>
      <c r="F84" s="71">
        <v>2200</v>
      </c>
      <c r="G84" s="146">
        <f t="shared" si="8"/>
        <v>100</v>
      </c>
      <c r="H84" s="147">
        <f t="shared" si="9"/>
        <v>110.00000000000001</v>
      </c>
    </row>
    <row r="85" spans="1:8" x14ac:dyDescent="0.25">
      <c r="A85" s="2"/>
      <c r="B85" s="2">
        <v>3293</v>
      </c>
      <c r="C85" s="8" t="s">
        <v>112</v>
      </c>
      <c r="D85" s="71">
        <v>255.78</v>
      </c>
      <c r="E85" s="13">
        <v>700</v>
      </c>
      <c r="F85" s="71">
        <v>317.43</v>
      </c>
      <c r="G85" s="146">
        <f t="shared" si="8"/>
        <v>45.347142857142856</v>
      </c>
      <c r="H85" s="147">
        <f t="shared" si="9"/>
        <v>124.10274454609431</v>
      </c>
    </row>
    <row r="86" spans="1:8" x14ac:dyDescent="0.25">
      <c r="A86" s="2"/>
      <c r="B86" s="2">
        <v>3294</v>
      </c>
      <c r="C86" s="8" t="s">
        <v>113</v>
      </c>
      <c r="D86" s="71">
        <v>654.1</v>
      </c>
      <c r="E86" s="13">
        <v>1300</v>
      </c>
      <c r="F86" s="71">
        <v>648</v>
      </c>
      <c r="G86" s="146">
        <f t="shared" si="8"/>
        <v>49.846153846153847</v>
      </c>
      <c r="H86" s="147">
        <f t="shared" si="9"/>
        <v>99.067420883656936</v>
      </c>
    </row>
    <row r="87" spans="1:8" hidden="1" x14ac:dyDescent="0.25">
      <c r="A87" s="2"/>
      <c r="B87" s="2">
        <v>3299</v>
      </c>
      <c r="C87" s="8" t="s">
        <v>109</v>
      </c>
      <c r="D87" s="71">
        <v>0</v>
      </c>
      <c r="E87" s="13">
        <v>0</v>
      </c>
      <c r="F87" s="71">
        <v>0</v>
      </c>
      <c r="G87" s="146" t="e">
        <f t="shared" si="8"/>
        <v>#DIV/0!</v>
      </c>
      <c r="H87" s="147" t="e">
        <f t="shared" si="9"/>
        <v>#DIV/0!</v>
      </c>
    </row>
    <row r="88" spans="1:8" x14ac:dyDescent="0.25">
      <c r="A88" s="2"/>
      <c r="B88" s="89" t="s">
        <v>33</v>
      </c>
      <c r="C88" s="89" t="s">
        <v>34</v>
      </c>
      <c r="D88" s="90">
        <f t="shared" ref="D88:F89" si="10">D89</f>
        <v>396.3</v>
      </c>
      <c r="E88" s="90">
        <f t="shared" si="10"/>
        <v>1000</v>
      </c>
      <c r="F88" s="90">
        <f t="shared" si="10"/>
        <v>498</v>
      </c>
      <c r="G88" s="135">
        <f t="shared" si="8"/>
        <v>49.8</v>
      </c>
      <c r="H88" s="121">
        <f t="shared" si="9"/>
        <v>125.66237698713097</v>
      </c>
    </row>
    <row r="89" spans="1:8" x14ac:dyDescent="0.25">
      <c r="A89" s="2"/>
      <c r="B89" s="75">
        <v>343</v>
      </c>
      <c r="C89" s="75" t="s">
        <v>116</v>
      </c>
      <c r="D89" s="76">
        <f t="shared" si="10"/>
        <v>396.3</v>
      </c>
      <c r="E89" s="76">
        <f t="shared" si="10"/>
        <v>1000</v>
      </c>
      <c r="F89" s="76">
        <f t="shared" si="10"/>
        <v>498</v>
      </c>
      <c r="G89" s="146">
        <f t="shared" si="8"/>
        <v>49.8</v>
      </c>
      <c r="H89" s="147">
        <f t="shared" si="9"/>
        <v>125.66237698713097</v>
      </c>
    </row>
    <row r="90" spans="1:8" x14ac:dyDescent="0.25">
      <c r="A90" s="5"/>
      <c r="B90" s="2">
        <v>3431</v>
      </c>
      <c r="C90" s="8" t="s">
        <v>117</v>
      </c>
      <c r="D90" s="13">
        <v>396.3</v>
      </c>
      <c r="E90" s="13">
        <v>1000</v>
      </c>
      <c r="F90" s="13">
        <v>498</v>
      </c>
      <c r="G90" s="146">
        <f t="shared" si="8"/>
        <v>49.8</v>
      </c>
      <c r="H90" s="147">
        <f t="shared" si="9"/>
        <v>125.66237698713097</v>
      </c>
    </row>
    <row r="91" spans="1:8" x14ac:dyDescent="0.25">
      <c r="A91" s="23"/>
      <c r="B91" s="23" t="s">
        <v>146</v>
      </c>
      <c r="C91" s="23" t="s">
        <v>131</v>
      </c>
      <c r="D91" s="24">
        <f>D92+D97</f>
        <v>15735.4</v>
      </c>
      <c r="E91" s="24">
        <f>E92+E97</f>
        <v>50000</v>
      </c>
      <c r="F91" s="24">
        <f>F92+F97</f>
        <v>26484.65</v>
      </c>
      <c r="G91" s="111">
        <f t="shared" si="8"/>
        <v>52.969300000000011</v>
      </c>
      <c r="H91" s="116">
        <f t="shared" si="9"/>
        <v>168.31253098109994</v>
      </c>
    </row>
    <row r="92" spans="1:8" x14ac:dyDescent="0.25">
      <c r="A92" s="5"/>
      <c r="B92" s="3" t="s">
        <v>10</v>
      </c>
      <c r="C92" s="3" t="s">
        <v>11</v>
      </c>
      <c r="D92" s="16">
        <f t="shared" ref="D92:F93" si="11">D93</f>
        <v>13735.4</v>
      </c>
      <c r="E92" s="16">
        <f t="shared" si="11"/>
        <v>25550</v>
      </c>
      <c r="F92" s="16">
        <f t="shared" si="11"/>
        <v>15560.4</v>
      </c>
      <c r="G92" s="138">
        <f t="shared" si="8"/>
        <v>60.901761252446185</v>
      </c>
      <c r="H92" s="133">
        <f t="shared" si="9"/>
        <v>113.28683547621475</v>
      </c>
    </row>
    <row r="93" spans="1:8" x14ac:dyDescent="0.25">
      <c r="A93" s="4"/>
      <c r="B93" s="89" t="s">
        <v>31</v>
      </c>
      <c r="C93" s="89" t="s">
        <v>32</v>
      </c>
      <c r="D93" s="90">
        <f t="shared" si="11"/>
        <v>13735.4</v>
      </c>
      <c r="E93" s="90">
        <f t="shared" si="11"/>
        <v>25550</v>
      </c>
      <c r="F93" s="90">
        <f t="shared" si="11"/>
        <v>15560.4</v>
      </c>
      <c r="G93" s="135">
        <f t="shared" si="8"/>
        <v>60.901761252446185</v>
      </c>
      <c r="H93" s="121">
        <f t="shared" si="9"/>
        <v>113.28683547621475</v>
      </c>
    </row>
    <row r="94" spans="1:8" x14ac:dyDescent="0.25">
      <c r="A94" s="75"/>
      <c r="B94" s="75">
        <v>323</v>
      </c>
      <c r="C94" s="75" t="s">
        <v>99</v>
      </c>
      <c r="D94" s="76">
        <f>D95+D96</f>
        <v>13735.4</v>
      </c>
      <c r="E94" s="76">
        <f>E95+E96</f>
        <v>25550</v>
      </c>
      <c r="F94" s="76">
        <f>F95+F96</f>
        <v>15560.4</v>
      </c>
      <c r="G94" s="146">
        <f t="shared" si="8"/>
        <v>60.901761252446185</v>
      </c>
      <c r="H94" s="147">
        <f t="shared" si="9"/>
        <v>113.28683547621475</v>
      </c>
    </row>
    <row r="95" spans="1:8" x14ac:dyDescent="0.25">
      <c r="A95" s="8"/>
      <c r="B95" s="8">
        <v>3232</v>
      </c>
      <c r="C95" s="8" t="s">
        <v>101</v>
      </c>
      <c r="D95" s="18">
        <v>11110.4</v>
      </c>
      <c r="E95" s="18">
        <v>21200</v>
      </c>
      <c r="F95" s="18">
        <v>12935.4</v>
      </c>
      <c r="G95" s="146">
        <f t="shared" si="8"/>
        <v>61.016037735849061</v>
      </c>
      <c r="H95" s="147">
        <f t="shared" si="9"/>
        <v>116.42605126728111</v>
      </c>
    </row>
    <row r="96" spans="1:8" x14ac:dyDescent="0.25">
      <c r="A96" s="8"/>
      <c r="B96" s="8">
        <v>3238</v>
      </c>
      <c r="C96" s="8" t="s">
        <v>107</v>
      </c>
      <c r="D96" s="18">
        <v>2625</v>
      </c>
      <c r="E96" s="18">
        <v>4350</v>
      </c>
      <c r="F96" s="18">
        <v>2625</v>
      </c>
      <c r="G96" s="146">
        <f t="shared" si="8"/>
        <v>60.344827586206897</v>
      </c>
      <c r="H96" s="147">
        <f t="shared" si="9"/>
        <v>100</v>
      </c>
    </row>
    <row r="97" spans="1:8" x14ac:dyDescent="0.25">
      <c r="A97" s="5"/>
      <c r="B97" s="3" t="s">
        <v>12</v>
      </c>
      <c r="C97" s="3" t="s">
        <v>13</v>
      </c>
      <c r="D97" s="16">
        <f>D98+D101</f>
        <v>2000</v>
      </c>
      <c r="E97" s="16">
        <f>E98+E101</f>
        <v>24450</v>
      </c>
      <c r="F97" s="16">
        <f>F98+F101</f>
        <v>10924.25</v>
      </c>
      <c r="G97" s="138">
        <f t="shared" si="8"/>
        <v>44.679959100204499</v>
      </c>
      <c r="H97" s="133">
        <f t="shared" si="9"/>
        <v>546.21250000000009</v>
      </c>
    </row>
    <row r="98" spans="1:8" hidden="1" x14ac:dyDescent="0.25">
      <c r="A98" s="5"/>
      <c r="B98" s="92" t="s">
        <v>35</v>
      </c>
      <c r="C98" s="89" t="s">
        <v>32</v>
      </c>
      <c r="D98" s="90">
        <f t="shared" ref="D98:F99" si="12">D99</f>
        <v>0</v>
      </c>
      <c r="E98" s="90">
        <f t="shared" si="12"/>
        <v>0</v>
      </c>
      <c r="F98" s="90">
        <f t="shared" si="12"/>
        <v>0</v>
      </c>
      <c r="G98" s="146" t="e">
        <f t="shared" si="8"/>
        <v>#DIV/0!</v>
      </c>
      <c r="H98" s="147" t="e">
        <f t="shared" si="9"/>
        <v>#DIV/0!</v>
      </c>
    </row>
    <row r="99" spans="1:8" hidden="1" x14ac:dyDescent="0.25">
      <c r="A99" s="5"/>
      <c r="B99" s="75">
        <v>412</v>
      </c>
      <c r="C99" s="75" t="s">
        <v>119</v>
      </c>
      <c r="D99" s="76">
        <f t="shared" si="12"/>
        <v>0</v>
      </c>
      <c r="E99" s="76">
        <f t="shared" si="12"/>
        <v>0</v>
      </c>
      <c r="F99" s="76">
        <f t="shared" si="12"/>
        <v>0</v>
      </c>
      <c r="G99" s="146" t="e">
        <f t="shared" si="8"/>
        <v>#DIV/0!</v>
      </c>
      <c r="H99" s="147" t="e">
        <f t="shared" si="9"/>
        <v>#DIV/0!</v>
      </c>
    </row>
    <row r="100" spans="1:8" hidden="1" x14ac:dyDescent="0.25">
      <c r="A100" s="5"/>
      <c r="B100" s="2">
        <v>4123</v>
      </c>
      <c r="C100" s="8" t="s">
        <v>120</v>
      </c>
      <c r="D100" s="13">
        <v>0</v>
      </c>
      <c r="E100" s="13">
        <v>0</v>
      </c>
      <c r="F100" s="13">
        <v>0</v>
      </c>
      <c r="G100" s="146" t="e">
        <f t="shared" si="8"/>
        <v>#DIV/0!</v>
      </c>
      <c r="H100" s="147" t="e">
        <f t="shared" si="9"/>
        <v>#DIV/0!</v>
      </c>
    </row>
    <row r="101" spans="1:8" ht="22.5" x14ac:dyDescent="0.25">
      <c r="A101" s="4"/>
      <c r="B101" s="89" t="s">
        <v>37</v>
      </c>
      <c r="C101" s="89" t="s">
        <v>38</v>
      </c>
      <c r="D101" s="90">
        <f>D102</f>
        <v>2000</v>
      </c>
      <c r="E101" s="90">
        <f>E102</f>
        <v>24450</v>
      </c>
      <c r="F101" s="90">
        <f>F102</f>
        <v>10924.25</v>
      </c>
      <c r="G101" s="135">
        <f t="shared" si="8"/>
        <v>44.679959100204499</v>
      </c>
      <c r="H101" s="121">
        <f t="shared" si="9"/>
        <v>546.21250000000009</v>
      </c>
    </row>
    <row r="102" spans="1:8" x14ac:dyDescent="0.25">
      <c r="A102" s="75"/>
      <c r="B102" s="75">
        <v>422</v>
      </c>
      <c r="C102" s="75" t="s">
        <v>121</v>
      </c>
      <c r="D102" s="76">
        <f>D103+D105+D106</f>
        <v>2000</v>
      </c>
      <c r="E102" s="76">
        <f>E103+E105+E106+E104</f>
        <v>24450</v>
      </c>
      <c r="F102" s="76">
        <f>F103+F105+F106+F104</f>
        <v>10924.25</v>
      </c>
      <c r="G102" s="146">
        <f t="shared" si="8"/>
        <v>44.679959100204499</v>
      </c>
      <c r="H102" s="147">
        <f t="shared" si="9"/>
        <v>546.21250000000009</v>
      </c>
    </row>
    <row r="103" spans="1:8" x14ac:dyDescent="0.25">
      <c r="A103" s="2"/>
      <c r="B103" s="2">
        <v>4221</v>
      </c>
      <c r="C103" s="8" t="s">
        <v>122</v>
      </c>
      <c r="D103" s="71">
        <v>0</v>
      </c>
      <c r="E103" s="13">
        <v>15250</v>
      </c>
      <c r="F103" s="71">
        <v>1734.25</v>
      </c>
      <c r="G103" s="146">
        <f t="shared" si="8"/>
        <v>11.372131147540983</v>
      </c>
      <c r="H103" s="147"/>
    </row>
    <row r="104" spans="1:8" x14ac:dyDescent="0.25">
      <c r="A104" s="2"/>
      <c r="B104" s="2">
        <v>4223</v>
      </c>
      <c r="C104" s="2" t="s">
        <v>124</v>
      </c>
      <c r="D104" s="71">
        <v>0</v>
      </c>
      <c r="E104" s="13">
        <v>5700</v>
      </c>
      <c r="F104" s="71">
        <v>5690</v>
      </c>
      <c r="G104" s="146">
        <f t="shared" si="8"/>
        <v>99.824561403508767</v>
      </c>
      <c r="H104" s="147"/>
    </row>
    <row r="105" spans="1:8" hidden="1" x14ac:dyDescent="0.25">
      <c r="A105" s="2"/>
      <c r="B105" s="2">
        <v>4224</v>
      </c>
      <c r="C105" s="8" t="s">
        <v>125</v>
      </c>
      <c r="D105" s="71">
        <v>0</v>
      </c>
      <c r="E105" s="13">
        <v>0</v>
      </c>
      <c r="F105" s="71">
        <v>0</v>
      </c>
      <c r="G105" s="146" t="e">
        <f t="shared" si="8"/>
        <v>#DIV/0!</v>
      </c>
      <c r="H105" s="147" t="e">
        <f t="shared" si="9"/>
        <v>#DIV/0!</v>
      </c>
    </row>
    <row r="106" spans="1:8" x14ac:dyDescent="0.25">
      <c r="A106" s="2"/>
      <c r="B106" s="2">
        <v>4227</v>
      </c>
      <c r="C106" s="2" t="s">
        <v>132</v>
      </c>
      <c r="D106" s="71">
        <v>2000</v>
      </c>
      <c r="E106" s="13">
        <v>3500</v>
      </c>
      <c r="F106" s="71">
        <v>3500</v>
      </c>
      <c r="G106" s="146">
        <f t="shared" si="8"/>
        <v>100</v>
      </c>
      <c r="H106" s="147">
        <f t="shared" si="9"/>
        <v>175</v>
      </c>
    </row>
    <row r="107" spans="1:8" x14ac:dyDescent="0.25">
      <c r="A107" s="3"/>
      <c r="B107" s="23" t="s">
        <v>148</v>
      </c>
      <c r="C107" s="23" t="s">
        <v>19</v>
      </c>
      <c r="D107" s="24">
        <f>D108</f>
        <v>7745.59</v>
      </c>
      <c r="E107" s="24">
        <f>E108</f>
        <v>8800</v>
      </c>
      <c r="F107" s="24">
        <f>F108</f>
        <v>6347.8600000000006</v>
      </c>
      <c r="G107" s="111">
        <f t="shared" si="8"/>
        <v>72.134772727272733</v>
      </c>
      <c r="H107" s="116">
        <f t="shared" si="9"/>
        <v>81.9545057251933</v>
      </c>
    </row>
    <row r="108" spans="1:8" x14ac:dyDescent="0.25">
      <c r="A108" s="5"/>
      <c r="B108" s="3" t="s">
        <v>10</v>
      </c>
      <c r="C108" s="3" t="s">
        <v>11</v>
      </c>
      <c r="D108" s="16">
        <f>D109+D117</f>
        <v>7745.59</v>
      </c>
      <c r="E108" s="16">
        <f>E109+E117</f>
        <v>8800</v>
      </c>
      <c r="F108" s="16">
        <f>F109+F117</f>
        <v>6347.8600000000006</v>
      </c>
      <c r="G108" s="138">
        <f t="shared" si="8"/>
        <v>72.134772727272733</v>
      </c>
      <c r="H108" s="133">
        <f t="shared" si="9"/>
        <v>81.9545057251933</v>
      </c>
    </row>
    <row r="109" spans="1:8" x14ac:dyDescent="0.25">
      <c r="A109" s="4"/>
      <c r="B109" s="89" t="s">
        <v>28</v>
      </c>
      <c r="C109" s="89" t="s">
        <v>29</v>
      </c>
      <c r="D109" s="90">
        <f>D110+D113+D115</f>
        <v>6850.5</v>
      </c>
      <c r="E109" s="90">
        <f>E113</f>
        <v>6000</v>
      </c>
      <c r="F109" s="90">
        <f>F110+F113+F115</f>
        <v>5598.8600000000006</v>
      </c>
      <c r="G109" s="135">
        <f t="shared" si="8"/>
        <v>93.314333333333337</v>
      </c>
      <c r="H109" s="121">
        <f t="shared" si="9"/>
        <v>81.729216845485738</v>
      </c>
    </row>
    <row r="110" spans="1:8" x14ac:dyDescent="0.25">
      <c r="A110" s="2"/>
      <c r="B110" s="75">
        <v>311</v>
      </c>
      <c r="C110" s="75" t="s">
        <v>83</v>
      </c>
      <c r="D110" s="76">
        <f>D111</f>
        <v>5880.26</v>
      </c>
      <c r="E110" s="76">
        <v>0</v>
      </c>
      <c r="F110" s="76">
        <f>F111+F112</f>
        <v>4153.51</v>
      </c>
      <c r="G110" s="146"/>
      <c r="H110" s="147">
        <f t="shared" si="9"/>
        <v>70.634801862502684</v>
      </c>
    </row>
    <row r="111" spans="1:8" x14ac:dyDescent="0.25">
      <c r="A111" s="2"/>
      <c r="B111" s="2">
        <v>3111</v>
      </c>
      <c r="C111" s="2" t="s">
        <v>84</v>
      </c>
      <c r="D111" s="13">
        <v>5880.26</v>
      </c>
      <c r="E111" s="13">
        <v>0</v>
      </c>
      <c r="F111" s="13">
        <v>499.83</v>
      </c>
      <c r="G111" s="146"/>
      <c r="H111" s="147">
        <f t="shared" si="9"/>
        <v>8.5001343478009481</v>
      </c>
    </row>
    <row r="112" spans="1:8" x14ac:dyDescent="0.25">
      <c r="A112" s="2"/>
      <c r="B112" s="2">
        <v>3113</v>
      </c>
      <c r="C112" s="2" t="s">
        <v>85</v>
      </c>
      <c r="D112" s="13">
        <v>0</v>
      </c>
      <c r="E112" s="13">
        <v>0</v>
      </c>
      <c r="F112" s="13">
        <v>3653.68</v>
      </c>
      <c r="G112" s="146"/>
      <c r="H112" s="147"/>
    </row>
    <row r="113" spans="1:8" s="1" customFormat="1" x14ac:dyDescent="0.25">
      <c r="A113" s="75"/>
      <c r="B113" s="75">
        <v>312</v>
      </c>
      <c r="C113" s="75" t="s">
        <v>86</v>
      </c>
      <c r="D113" s="76">
        <f t="shared" ref="D113:F113" si="13">D114</f>
        <v>0</v>
      </c>
      <c r="E113" s="76">
        <f t="shared" si="13"/>
        <v>6000</v>
      </c>
      <c r="F113" s="76">
        <f t="shared" si="13"/>
        <v>652.38</v>
      </c>
      <c r="G113" s="146">
        <f t="shared" si="8"/>
        <v>10.872999999999999</v>
      </c>
      <c r="H113" s="147"/>
    </row>
    <row r="114" spans="1:8" ht="15" customHeight="1" x14ac:dyDescent="0.25">
      <c r="A114" s="2"/>
      <c r="B114" s="2">
        <v>3121</v>
      </c>
      <c r="C114" s="8" t="s">
        <v>86</v>
      </c>
      <c r="D114" s="71">
        <v>0</v>
      </c>
      <c r="E114" s="13">
        <v>6000</v>
      </c>
      <c r="F114" s="71">
        <v>652.38</v>
      </c>
      <c r="G114" s="146">
        <f t="shared" si="8"/>
        <v>10.872999999999999</v>
      </c>
      <c r="H114" s="147"/>
    </row>
    <row r="115" spans="1:8" ht="15" customHeight="1" x14ac:dyDescent="0.25">
      <c r="A115" s="2"/>
      <c r="B115" s="75">
        <v>313</v>
      </c>
      <c r="C115" s="75" t="s">
        <v>87</v>
      </c>
      <c r="D115" s="77">
        <f>D116</f>
        <v>970.24</v>
      </c>
      <c r="E115" s="76">
        <v>0</v>
      </c>
      <c r="F115" s="77">
        <f>F116</f>
        <v>792.97</v>
      </c>
      <c r="G115" s="146"/>
      <c r="H115" s="147">
        <f t="shared" si="9"/>
        <v>81.72926286279683</v>
      </c>
    </row>
    <row r="116" spans="1:8" ht="15" customHeight="1" x14ac:dyDescent="0.25">
      <c r="A116" s="2"/>
      <c r="B116" s="2">
        <v>3132</v>
      </c>
      <c r="C116" s="8" t="s">
        <v>133</v>
      </c>
      <c r="D116" s="71">
        <v>970.24</v>
      </c>
      <c r="E116" s="13">
        <v>0</v>
      </c>
      <c r="F116" s="71">
        <v>792.97</v>
      </c>
      <c r="G116" s="146"/>
      <c r="H116" s="147">
        <f t="shared" si="9"/>
        <v>81.72926286279683</v>
      </c>
    </row>
    <row r="117" spans="1:8" x14ac:dyDescent="0.25">
      <c r="A117" s="4"/>
      <c r="B117" s="89" t="s">
        <v>31</v>
      </c>
      <c r="C117" s="89" t="s">
        <v>32</v>
      </c>
      <c r="D117" s="90">
        <f>D118+D120+D123</f>
        <v>895.09</v>
      </c>
      <c r="E117" s="90">
        <f>E123+E120</f>
        <v>2800</v>
      </c>
      <c r="F117" s="90">
        <f>F123+F120</f>
        <v>749</v>
      </c>
      <c r="G117" s="135">
        <f t="shared" si="8"/>
        <v>26.75</v>
      </c>
      <c r="H117" s="121">
        <f t="shared" si="9"/>
        <v>83.678736216469858</v>
      </c>
    </row>
    <row r="118" spans="1:8" x14ac:dyDescent="0.25">
      <c r="A118" s="2"/>
      <c r="B118" s="75">
        <v>322</v>
      </c>
      <c r="C118" s="75" t="s">
        <v>92</v>
      </c>
      <c r="D118" s="76">
        <f>172.34</f>
        <v>172.34</v>
      </c>
      <c r="E118" s="76">
        <v>0</v>
      </c>
      <c r="F118" s="76">
        <f>172.34</f>
        <v>172.34</v>
      </c>
      <c r="G118" s="146"/>
      <c r="H118" s="147">
        <f t="shared" si="9"/>
        <v>100</v>
      </c>
    </row>
    <row r="119" spans="1:8" x14ac:dyDescent="0.25">
      <c r="A119" s="2"/>
      <c r="B119" s="2">
        <v>3221</v>
      </c>
      <c r="C119" s="8" t="s">
        <v>93</v>
      </c>
      <c r="D119" s="13">
        <v>172.34</v>
      </c>
      <c r="E119" s="13">
        <v>0</v>
      </c>
      <c r="F119" s="13">
        <v>172.34</v>
      </c>
      <c r="G119" s="146"/>
      <c r="H119" s="147">
        <f t="shared" si="9"/>
        <v>100</v>
      </c>
    </row>
    <row r="120" spans="1:8" x14ac:dyDescent="0.25">
      <c r="A120" s="2"/>
      <c r="B120" s="75">
        <v>323</v>
      </c>
      <c r="C120" s="75" t="s">
        <v>99</v>
      </c>
      <c r="D120" s="76">
        <f>D121+D122</f>
        <v>722.75</v>
      </c>
      <c r="E120" s="76">
        <f>E121+E122</f>
        <v>2200</v>
      </c>
      <c r="F120" s="76">
        <f>F121+F122</f>
        <v>749</v>
      </c>
      <c r="G120" s="146">
        <f t="shared" si="8"/>
        <v>34.045454545454547</v>
      </c>
      <c r="H120" s="147">
        <f t="shared" si="9"/>
        <v>103.6319612590799</v>
      </c>
    </row>
    <row r="121" spans="1:8" x14ac:dyDescent="0.25">
      <c r="A121" s="2"/>
      <c r="B121" s="8">
        <v>3232</v>
      </c>
      <c r="C121" s="8" t="s">
        <v>101</v>
      </c>
      <c r="D121" s="13">
        <v>712.75</v>
      </c>
      <c r="E121" s="13">
        <v>0</v>
      </c>
      <c r="F121" s="13">
        <v>749</v>
      </c>
      <c r="G121" s="146"/>
      <c r="H121" s="147">
        <f t="shared" ref="H121:H184" si="14">F121/D121*100</f>
        <v>105.08593475973342</v>
      </c>
    </row>
    <row r="122" spans="1:8" x14ac:dyDescent="0.25">
      <c r="A122" s="2"/>
      <c r="B122" s="2">
        <v>3239</v>
      </c>
      <c r="C122" s="8" t="s">
        <v>108</v>
      </c>
      <c r="D122" s="13">
        <v>10</v>
      </c>
      <c r="E122" s="13">
        <v>2200</v>
      </c>
      <c r="F122" s="13">
        <v>0</v>
      </c>
      <c r="G122" s="146">
        <f t="shared" ref="G122:G179" si="15">F122/E122*100</f>
        <v>0</v>
      </c>
      <c r="H122" s="147">
        <f t="shared" si="14"/>
        <v>0</v>
      </c>
    </row>
    <row r="123" spans="1:8" s="1" customFormat="1" ht="15" customHeight="1" x14ac:dyDescent="0.25">
      <c r="A123" s="75"/>
      <c r="B123" s="75">
        <v>329</v>
      </c>
      <c r="C123" s="75" t="s">
        <v>109</v>
      </c>
      <c r="D123" s="76">
        <f t="shared" ref="D123:F123" si="16">D124</f>
        <v>0</v>
      </c>
      <c r="E123" s="76">
        <f t="shared" si="16"/>
        <v>600</v>
      </c>
      <c r="F123" s="76">
        <f t="shared" si="16"/>
        <v>0</v>
      </c>
      <c r="G123" s="146">
        <f t="shared" si="15"/>
        <v>0</v>
      </c>
      <c r="H123" s="147"/>
    </row>
    <row r="124" spans="1:8" ht="15" customHeight="1" x14ac:dyDescent="0.25">
      <c r="A124" s="2"/>
      <c r="B124" s="2">
        <v>3293</v>
      </c>
      <c r="C124" s="8" t="s">
        <v>112</v>
      </c>
      <c r="D124" s="71">
        <v>0</v>
      </c>
      <c r="E124" s="13">
        <v>600</v>
      </c>
      <c r="F124" s="71">
        <v>0</v>
      </c>
      <c r="G124" s="146">
        <f t="shared" si="15"/>
        <v>0</v>
      </c>
      <c r="H124" s="147"/>
    </row>
    <row r="125" spans="1:8" x14ac:dyDescent="0.25">
      <c r="A125" s="3"/>
      <c r="B125" s="23" t="s">
        <v>150</v>
      </c>
      <c r="C125" s="23" t="s">
        <v>152</v>
      </c>
      <c r="D125" s="24">
        <f>D126+D173</f>
        <v>507302.76000000007</v>
      </c>
      <c r="E125" s="24">
        <f>E126+E173</f>
        <v>1212000</v>
      </c>
      <c r="F125" s="24">
        <f>F126+F173</f>
        <v>545322.52</v>
      </c>
      <c r="G125" s="111">
        <f t="shared" si="15"/>
        <v>44.99360726072608</v>
      </c>
      <c r="H125" s="116">
        <f t="shared" si="14"/>
        <v>107.4944910609199</v>
      </c>
    </row>
    <row r="126" spans="1:8" x14ac:dyDescent="0.25">
      <c r="A126" s="5"/>
      <c r="B126" s="3" t="s">
        <v>10</v>
      </c>
      <c r="C126" s="3" t="s">
        <v>11</v>
      </c>
      <c r="D126" s="16">
        <f>D127+D135+D168</f>
        <v>506124.57000000007</v>
      </c>
      <c r="E126" s="16">
        <f>E127+E135+E168</f>
        <v>1211200</v>
      </c>
      <c r="F126" s="16">
        <f>F127+F135+F168</f>
        <v>540077.18000000005</v>
      </c>
      <c r="G126" s="138">
        <f t="shared" si="15"/>
        <v>44.590255944517835</v>
      </c>
      <c r="H126" s="133">
        <f t="shared" si="14"/>
        <v>106.70835047585221</v>
      </c>
    </row>
    <row r="127" spans="1:8" x14ac:dyDescent="0.25">
      <c r="A127" s="4"/>
      <c r="B127" s="89" t="s">
        <v>28</v>
      </c>
      <c r="C127" s="89" t="s">
        <v>29</v>
      </c>
      <c r="D127" s="90">
        <f>D128+D131+D133</f>
        <v>430423.22000000003</v>
      </c>
      <c r="E127" s="90">
        <f>E128+E131+E133</f>
        <v>992600</v>
      </c>
      <c r="F127" s="90">
        <f>F128+F131+F133</f>
        <v>437225.19</v>
      </c>
      <c r="G127" s="135">
        <f t="shared" si="15"/>
        <v>44.04847773524078</v>
      </c>
      <c r="H127" s="121">
        <f t="shared" si="14"/>
        <v>101.58029810752309</v>
      </c>
    </row>
    <row r="128" spans="1:8" s="1" customFormat="1" x14ac:dyDescent="0.25">
      <c r="A128" s="75"/>
      <c r="B128" s="75">
        <v>311</v>
      </c>
      <c r="C128" s="75" t="s">
        <v>83</v>
      </c>
      <c r="D128" s="76">
        <f>D129+D130</f>
        <v>362356.53</v>
      </c>
      <c r="E128" s="76">
        <f>E129+E130</f>
        <v>834300</v>
      </c>
      <c r="F128" s="76">
        <f>F129+F130</f>
        <v>364209.64</v>
      </c>
      <c r="G128" s="146">
        <f t="shared" si="15"/>
        <v>43.654517559630825</v>
      </c>
      <c r="H128" s="147">
        <f t="shared" si="14"/>
        <v>100.51140516220309</v>
      </c>
    </row>
    <row r="129" spans="1:8" ht="15" customHeight="1" x14ac:dyDescent="0.25">
      <c r="A129" s="2"/>
      <c r="B129" s="2">
        <v>3111</v>
      </c>
      <c r="C129" s="2" t="s">
        <v>84</v>
      </c>
      <c r="D129" s="71">
        <v>362356.53</v>
      </c>
      <c r="E129" s="13">
        <v>834300</v>
      </c>
      <c r="F129" s="71">
        <v>364209.64</v>
      </c>
      <c r="G129" s="146">
        <f t="shared" si="15"/>
        <v>43.654517559630825</v>
      </c>
      <c r="H129" s="147">
        <f t="shared" si="14"/>
        <v>100.51140516220309</v>
      </c>
    </row>
    <row r="130" spans="1:8" ht="15" hidden="1" customHeight="1" x14ac:dyDescent="0.25">
      <c r="A130" s="2"/>
      <c r="B130" s="2">
        <v>3113</v>
      </c>
      <c r="C130" s="2" t="s">
        <v>85</v>
      </c>
      <c r="D130" s="71">
        <v>0</v>
      </c>
      <c r="E130" s="13">
        <v>0</v>
      </c>
      <c r="F130" s="71">
        <v>0</v>
      </c>
      <c r="G130" s="146" t="e">
        <f t="shared" si="15"/>
        <v>#DIV/0!</v>
      </c>
      <c r="H130" s="147" t="e">
        <f t="shared" si="14"/>
        <v>#DIV/0!</v>
      </c>
    </row>
    <row r="131" spans="1:8" s="1" customFormat="1" x14ac:dyDescent="0.25">
      <c r="A131" s="75"/>
      <c r="B131" s="75">
        <v>312</v>
      </c>
      <c r="C131" s="75" t="s">
        <v>86</v>
      </c>
      <c r="D131" s="76">
        <f>D132</f>
        <v>8477.0499999999993</v>
      </c>
      <c r="E131" s="76">
        <f>E132</f>
        <v>21000</v>
      </c>
      <c r="F131" s="76">
        <f>F132</f>
        <v>13098.7</v>
      </c>
      <c r="G131" s="146">
        <f t="shared" si="15"/>
        <v>62.374761904761911</v>
      </c>
      <c r="H131" s="147">
        <f t="shared" si="14"/>
        <v>154.51955574167903</v>
      </c>
    </row>
    <row r="132" spans="1:8" ht="15" customHeight="1" x14ac:dyDescent="0.25">
      <c r="A132" s="2"/>
      <c r="B132" s="2">
        <v>3121</v>
      </c>
      <c r="C132" s="2" t="s">
        <v>86</v>
      </c>
      <c r="D132" s="71">
        <v>8477.0499999999993</v>
      </c>
      <c r="E132" s="13">
        <v>21000</v>
      </c>
      <c r="F132" s="71">
        <v>13098.7</v>
      </c>
      <c r="G132" s="146">
        <f t="shared" si="15"/>
        <v>62.374761904761911</v>
      </c>
      <c r="H132" s="147">
        <f t="shared" si="14"/>
        <v>154.51955574167903</v>
      </c>
    </row>
    <row r="133" spans="1:8" s="1" customFormat="1" x14ac:dyDescent="0.25">
      <c r="A133" s="75"/>
      <c r="B133" s="75">
        <v>313</v>
      </c>
      <c r="C133" s="75" t="s">
        <v>87</v>
      </c>
      <c r="D133" s="76">
        <f>D134</f>
        <v>59589.64</v>
      </c>
      <c r="E133" s="76">
        <f>E134</f>
        <v>137300</v>
      </c>
      <c r="F133" s="76">
        <f>F134</f>
        <v>59916.85</v>
      </c>
      <c r="G133" s="146">
        <f t="shared" si="15"/>
        <v>43.639366351056083</v>
      </c>
      <c r="H133" s="147">
        <f t="shared" si="14"/>
        <v>100.54910551565675</v>
      </c>
    </row>
    <row r="134" spans="1:8" ht="15" customHeight="1" x14ac:dyDescent="0.25">
      <c r="A134" s="2"/>
      <c r="B134" s="2">
        <v>3132</v>
      </c>
      <c r="C134" s="8" t="s">
        <v>133</v>
      </c>
      <c r="D134" s="71">
        <v>59589.64</v>
      </c>
      <c r="E134" s="13">
        <v>137300</v>
      </c>
      <c r="F134" s="71">
        <v>59916.85</v>
      </c>
      <c r="G134" s="146">
        <f t="shared" si="15"/>
        <v>43.639366351056083</v>
      </c>
      <c r="H134" s="147">
        <f t="shared" si="14"/>
        <v>100.54910551565675</v>
      </c>
    </row>
    <row r="135" spans="1:8" x14ac:dyDescent="0.25">
      <c r="A135" s="4"/>
      <c r="B135" s="89" t="s">
        <v>31</v>
      </c>
      <c r="C135" s="89" t="s">
        <v>32</v>
      </c>
      <c r="D135" s="90">
        <f>D136+D140+D147+D160</f>
        <v>75363.08</v>
      </c>
      <c r="E135" s="90">
        <f>E136+E140+E147+E160+E157</f>
        <v>217500</v>
      </c>
      <c r="F135" s="90">
        <f>F136+F140+F147+F160+F157</f>
        <v>102504.98</v>
      </c>
      <c r="G135" s="135">
        <f t="shared" si="15"/>
        <v>47.128726436781612</v>
      </c>
      <c r="H135" s="121">
        <f t="shared" si="14"/>
        <v>136.01484971155637</v>
      </c>
    </row>
    <row r="136" spans="1:8" s="1" customFormat="1" x14ac:dyDescent="0.25">
      <c r="A136" s="75"/>
      <c r="B136" s="75">
        <v>321</v>
      </c>
      <c r="C136" s="75" t="s">
        <v>89</v>
      </c>
      <c r="D136" s="76">
        <f>D137+D138+D139</f>
        <v>25910.46</v>
      </c>
      <c r="E136" s="76">
        <f>E137+E138+E139</f>
        <v>56600</v>
      </c>
      <c r="F136" s="76">
        <f>F137+F138+F139</f>
        <v>23518.639999999999</v>
      </c>
      <c r="G136" s="146">
        <f t="shared" si="15"/>
        <v>41.552367491166073</v>
      </c>
      <c r="H136" s="147">
        <f t="shared" si="14"/>
        <v>90.76890182574914</v>
      </c>
    </row>
    <row r="137" spans="1:8" ht="15" customHeight="1" x14ac:dyDescent="0.25">
      <c r="A137" s="2"/>
      <c r="B137" s="2">
        <v>3211</v>
      </c>
      <c r="C137" s="2" t="s">
        <v>90</v>
      </c>
      <c r="D137" s="71">
        <v>10649.21</v>
      </c>
      <c r="E137" s="13">
        <v>21600</v>
      </c>
      <c r="F137" s="71">
        <v>7675.79</v>
      </c>
      <c r="G137" s="146">
        <f t="shared" si="15"/>
        <v>35.536064814814814</v>
      </c>
      <c r="H137" s="147">
        <f t="shared" si="14"/>
        <v>72.078492207403187</v>
      </c>
    </row>
    <row r="138" spans="1:8" ht="15" customHeight="1" x14ac:dyDescent="0.25">
      <c r="A138" s="2"/>
      <c r="B138" s="2">
        <v>3212</v>
      </c>
      <c r="C138" s="2" t="s">
        <v>91</v>
      </c>
      <c r="D138" s="71">
        <v>8348.26</v>
      </c>
      <c r="E138" s="13">
        <v>16000</v>
      </c>
      <c r="F138" s="71">
        <v>7920.26</v>
      </c>
      <c r="G138" s="146">
        <f t="shared" si="15"/>
        <v>49.501624999999997</v>
      </c>
      <c r="H138" s="147">
        <f t="shared" si="14"/>
        <v>94.873183154333958</v>
      </c>
    </row>
    <row r="139" spans="1:8" ht="15" customHeight="1" x14ac:dyDescent="0.25">
      <c r="A139" s="2"/>
      <c r="B139" s="2">
        <v>3213</v>
      </c>
      <c r="C139" s="8" t="s">
        <v>115</v>
      </c>
      <c r="D139" s="71">
        <v>6912.99</v>
      </c>
      <c r="E139" s="13">
        <v>19000</v>
      </c>
      <c r="F139" s="71">
        <v>7922.59</v>
      </c>
      <c r="G139" s="146">
        <f t="shared" si="15"/>
        <v>41.697842105263163</v>
      </c>
      <c r="H139" s="147">
        <f t="shared" si="14"/>
        <v>114.60438970691409</v>
      </c>
    </row>
    <row r="140" spans="1:8" s="1" customFormat="1" ht="15" customHeight="1" x14ac:dyDescent="0.25">
      <c r="A140" s="75"/>
      <c r="B140" s="75">
        <v>322</v>
      </c>
      <c r="C140" s="75" t="s">
        <v>92</v>
      </c>
      <c r="D140" s="76">
        <f>D141+D142+D143+D144+D145+D146</f>
        <v>5224.01</v>
      </c>
      <c r="E140" s="76">
        <f>E141+E142+E143+E144+E145+E146</f>
        <v>31000</v>
      </c>
      <c r="F140" s="76">
        <f>F141+F142+F143+F144+F145+F146</f>
        <v>11585.19</v>
      </c>
      <c r="G140" s="146">
        <f t="shared" si="15"/>
        <v>37.371580645161288</v>
      </c>
      <c r="H140" s="147">
        <f t="shared" si="14"/>
        <v>221.76814362912779</v>
      </c>
    </row>
    <row r="141" spans="1:8" ht="15" customHeight="1" x14ac:dyDescent="0.25">
      <c r="A141" s="2"/>
      <c r="B141" s="2">
        <v>3221</v>
      </c>
      <c r="C141" s="2" t="s">
        <v>93</v>
      </c>
      <c r="D141" s="71">
        <v>4804.43</v>
      </c>
      <c r="E141" s="13">
        <v>18000</v>
      </c>
      <c r="F141" s="71">
        <v>10681.24</v>
      </c>
      <c r="G141" s="146">
        <f t="shared" si="15"/>
        <v>59.340222222222216</v>
      </c>
      <c r="H141" s="147">
        <f t="shared" si="14"/>
        <v>222.32064990019626</v>
      </c>
    </row>
    <row r="142" spans="1:8" ht="15" customHeight="1" x14ac:dyDescent="0.25">
      <c r="A142" s="2"/>
      <c r="B142" s="2">
        <v>3222</v>
      </c>
      <c r="C142" s="2" t="s">
        <v>94</v>
      </c>
      <c r="D142" s="71">
        <v>261.98</v>
      </c>
      <c r="E142" s="13">
        <v>3000</v>
      </c>
      <c r="F142" s="71">
        <v>641.20000000000005</v>
      </c>
      <c r="G142" s="146">
        <f t="shared" si="15"/>
        <v>21.373333333333335</v>
      </c>
      <c r="H142" s="147">
        <f t="shared" si="14"/>
        <v>244.75150774868314</v>
      </c>
    </row>
    <row r="143" spans="1:8" ht="15" customHeight="1" x14ac:dyDescent="0.25">
      <c r="A143" s="2"/>
      <c r="B143" s="2">
        <v>3223</v>
      </c>
      <c r="C143" s="2" t="s">
        <v>95</v>
      </c>
      <c r="D143" s="71">
        <v>0</v>
      </c>
      <c r="E143" s="13">
        <v>7000</v>
      </c>
      <c r="F143" s="71">
        <v>0</v>
      </c>
      <c r="G143" s="146">
        <f t="shared" si="15"/>
        <v>0</v>
      </c>
      <c r="H143" s="147"/>
    </row>
    <row r="144" spans="1:8" ht="15" customHeight="1" x14ac:dyDescent="0.25">
      <c r="A144" s="2"/>
      <c r="B144" s="2">
        <v>3224</v>
      </c>
      <c r="C144" s="2" t="s">
        <v>96</v>
      </c>
      <c r="D144" s="71">
        <v>0</v>
      </c>
      <c r="E144" s="13">
        <v>1000</v>
      </c>
      <c r="F144" s="71">
        <v>0</v>
      </c>
      <c r="G144" s="146">
        <f t="shared" si="15"/>
        <v>0</v>
      </c>
      <c r="H144" s="147"/>
    </row>
    <row r="145" spans="1:8" ht="15" customHeight="1" x14ac:dyDescent="0.25">
      <c r="A145" s="2"/>
      <c r="B145" s="2">
        <v>3225</v>
      </c>
      <c r="C145" s="2" t="s">
        <v>97</v>
      </c>
      <c r="D145" s="71">
        <v>0</v>
      </c>
      <c r="E145" s="13">
        <v>1000</v>
      </c>
      <c r="F145" s="71">
        <v>68.75</v>
      </c>
      <c r="G145" s="146">
        <f t="shared" si="15"/>
        <v>6.8750000000000009</v>
      </c>
      <c r="H145" s="147"/>
    </row>
    <row r="146" spans="1:8" ht="15" customHeight="1" x14ac:dyDescent="0.25">
      <c r="A146" s="2"/>
      <c r="B146" s="2">
        <v>3227</v>
      </c>
      <c r="C146" s="2" t="s">
        <v>98</v>
      </c>
      <c r="D146" s="71">
        <v>157.6</v>
      </c>
      <c r="E146" s="13">
        <v>1000</v>
      </c>
      <c r="F146" s="71">
        <v>194</v>
      </c>
      <c r="G146" s="146">
        <f t="shared" si="15"/>
        <v>19.400000000000002</v>
      </c>
      <c r="H146" s="147">
        <f t="shared" si="14"/>
        <v>123.09644670050761</v>
      </c>
    </row>
    <row r="147" spans="1:8" s="1" customFormat="1" ht="15" customHeight="1" x14ac:dyDescent="0.25">
      <c r="A147" s="75"/>
      <c r="B147" s="75">
        <v>323</v>
      </c>
      <c r="C147" s="75" t="s">
        <v>99</v>
      </c>
      <c r="D147" s="76">
        <f>D148+D149+D150+D151+D152+D153+D154+D155+D156</f>
        <v>39001.78</v>
      </c>
      <c r="E147" s="76">
        <f>E148+E149+E150+E151+E152+E153+E154+E155+E156</f>
        <v>120400</v>
      </c>
      <c r="F147" s="76">
        <f>F148+F149+F150+F151+F152+F153+F154+F155+F156</f>
        <v>59502.450000000004</v>
      </c>
      <c r="G147" s="146">
        <f t="shared" si="15"/>
        <v>49.420639534883726</v>
      </c>
      <c r="H147" s="147">
        <f t="shared" si="14"/>
        <v>152.5634214643537</v>
      </c>
    </row>
    <row r="148" spans="1:8" ht="15" customHeight="1" x14ac:dyDescent="0.25">
      <c r="A148" s="2"/>
      <c r="B148" s="2">
        <v>3231</v>
      </c>
      <c r="C148" s="8" t="s">
        <v>100</v>
      </c>
      <c r="D148" s="71">
        <v>5018.8</v>
      </c>
      <c r="E148" s="13">
        <v>10500</v>
      </c>
      <c r="F148" s="71">
        <v>5289.8</v>
      </c>
      <c r="G148" s="146">
        <f t="shared" si="15"/>
        <v>50.379047619047626</v>
      </c>
      <c r="H148" s="147">
        <f t="shared" si="14"/>
        <v>105.39969713875827</v>
      </c>
    </row>
    <row r="149" spans="1:8" ht="15" customHeight="1" x14ac:dyDescent="0.25">
      <c r="A149" s="2"/>
      <c r="B149" s="2">
        <v>3232</v>
      </c>
      <c r="C149" s="8" t="s">
        <v>101</v>
      </c>
      <c r="D149" s="71">
        <v>190.4</v>
      </c>
      <c r="E149" s="13">
        <v>12800</v>
      </c>
      <c r="F149" s="71">
        <v>0</v>
      </c>
      <c r="G149" s="146">
        <f t="shared" si="15"/>
        <v>0</v>
      </c>
      <c r="H149" s="147">
        <f t="shared" si="14"/>
        <v>0</v>
      </c>
    </row>
    <row r="150" spans="1:8" ht="15" customHeight="1" x14ac:dyDescent="0.25">
      <c r="A150" s="2"/>
      <c r="B150" s="2">
        <v>3233</v>
      </c>
      <c r="C150" s="8" t="s">
        <v>102</v>
      </c>
      <c r="D150" s="71">
        <v>39.78</v>
      </c>
      <c r="E150" s="13">
        <v>500</v>
      </c>
      <c r="F150" s="71">
        <v>0</v>
      </c>
      <c r="G150" s="146">
        <f t="shared" si="15"/>
        <v>0</v>
      </c>
      <c r="H150" s="147">
        <f t="shared" si="14"/>
        <v>0</v>
      </c>
    </row>
    <row r="151" spans="1:8" ht="15" customHeight="1" x14ac:dyDescent="0.25">
      <c r="A151" s="2"/>
      <c r="B151" s="2">
        <v>3234</v>
      </c>
      <c r="C151" s="8" t="s">
        <v>103</v>
      </c>
      <c r="D151" s="71">
        <v>237.04</v>
      </c>
      <c r="E151" s="13">
        <v>3000</v>
      </c>
      <c r="F151" s="71">
        <v>1710.25</v>
      </c>
      <c r="G151" s="146">
        <f t="shared" si="15"/>
        <v>57.00833333333334</v>
      </c>
      <c r="H151" s="147">
        <f t="shared" si="14"/>
        <v>721.50269996625047</v>
      </c>
    </row>
    <row r="152" spans="1:8" ht="15" customHeight="1" x14ac:dyDescent="0.25">
      <c r="A152" s="2"/>
      <c r="B152" s="2">
        <v>3235</v>
      </c>
      <c r="C152" s="8" t="s">
        <v>104</v>
      </c>
      <c r="D152" s="71">
        <v>1668.83</v>
      </c>
      <c r="E152" s="13">
        <v>4000</v>
      </c>
      <c r="F152" s="71">
        <v>1917.49</v>
      </c>
      <c r="G152" s="146">
        <f t="shared" si="15"/>
        <v>47.937249999999999</v>
      </c>
      <c r="H152" s="147">
        <f t="shared" si="14"/>
        <v>114.90025946321676</v>
      </c>
    </row>
    <row r="153" spans="1:8" ht="15" hidden="1" customHeight="1" x14ac:dyDescent="0.25">
      <c r="A153" s="2"/>
      <c r="B153" s="2">
        <v>3236</v>
      </c>
      <c r="C153" s="8" t="s">
        <v>105</v>
      </c>
      <c r="D153" s="71">
        <v>0</v>
      </c>
      <c r="E153" s="13">
        <v>0</v>
      </c>
      <c r="F153" s="71">
        <v>0</v>
      </c>
      <c r="G153" s="146" t="e">
        <f t="shared" si="15"/>
        <v>#DIV/0!</v>
      </c>
      <c r="H153" s="147" t="e">
        <f t="shared" si="14"/>
        <v>#DIV/0!</v>
      </c>
    </row>
    <row r="154" spans="1:8" ht="15" customHeight="1" x14ac:dyDescent="0.25">
      <c r="A154" s="2"/>
      <c r="B154" s="2">
        <v>3237</v>
      </c>
      <c r="C154" s="8" t="s">
        <v>106</v>
      </c>
      <c r="D154" s="71">
        <v>18442.759999999998</v>
      </c>
      <c r="E154" s="13">
        <v>56000</v>
      </c>
      <c r="F154" s="71">
        <v>36258.94</v>
      </c>
      <c r="G154" s="146">
        <f t="shared" si="15"/>
        <v>64.748107142857151</v>
      </c>
      <c r="H154" s="147">
        <f t="shared" si="14"/>
        <v>196.60256924668545</v>
      </c>
    </row>
    <row r="155" spans="1:8" ht="15" customHeight="1" x14ac:dyDescent="0.25">
      <c r="A155" s="2"/>
      <c r="B155" s="2">
        <v>3238</v>
      </c>
      <c r="C155" s="8" t="s">
        <v>107</v>
      </c>
      <c r="D155" s="71">
        <v>0</v>
      </c>
      <c r="E155" s="13">
        <v>5600</v>
      </c>
      <c r="F155" s="71">
        <v>0</v>
      </c>
      <c r="G155" s="146">
        <f t="shared" si="15"/>
        <v>0</v>
      </c>
      <c r="H155" s="147"/>
    </row>
    <row r="156" spans="1:8" ht="15" customHeight="1" x14ac:dyDescent="0.25">
      <c r="A156" s="2"/>
      <c r="B156" s="2">
        <v>3239</v>
      </c>
      <c r="C156" s="8" t="s">
        <v>108</v>
      </c>
      <c r="D156" s="71">
        <v>13404.17</v>
      </c>
      <c r="E156" s="13">
        <v>28000</v>
      </c>
      <c r="F156" s="71">
        <v>14325.97</v>
      </c>
      <c r="G156" s="146">
        <f t="shared" si="15"/>
        <v>51.164178571428565</v>
      </c>
      <c r="H156" s="147">
        <f t="shared" si="14"/>
        <v>106.87696440734487</v>
      </c>
    </row>
    <row r="157" spans="1:8" ht="27" customHeight="1" x14ac:dyDescent="0.25">
      <c r="A157" s="2"/>
      <c r="B157" s="75">
        <v>325</v>
      </c>
      <c r="C157" s="75" t="s">
        <v>166</v>
      </c>
      <c r="D157" s="77">
        <v>0</v>
      </c>
      <c r="E157" s="76">
        <f>E158+E159</f>
        <v>1000</v>
      </c>
      <c r="F157" s="76">
        <f>F158+F159</f>
        <v>336.69</v>
      </c>
      <c r="G157" s="146">
        <f t="shared" si="15"/>
        <v>33.668999999999997</v>
      </c>
      <c r="H157" s="147"/>
    </row>
    <row r="158" spans="1:8" ht="27.75" customHeight="1" x14ac:dyDescent="0.25">
      <c r="A158" s="2"/>
      <c r="B158" s="2">
        <v>3251</v>
      </c>
      <c r="C158" s="2" t="s">
        <v>167</v>
      </c>
      <c r="D158" s="71">
        <v>0</v>
      </c>
      <c r="E158" s="13">
        <v>800</v>
      </c>
      <c r="F158" s="71">
        <v>168.62</v>
      </c>
      <c r="G158" s="146">
        <f t="shared" si="15"/>
        <v>21.077500000000001</v>
      </c>
      <c r="H158" s="147"/>
    </row>
    <row r="159" spans="1:8" ht="24.75" customHeight="1" x14ac:dyDescent="0.25">
      <c r="A159" s="2"/>
      <c r="B159" s="2">
        <v>3252</v>
      </c>
      <c r="C159" s="2" t="s">
        <v>166</v>
      </c>
      <c r="D159" s="71">
        <v>0</v>
      </c>
      <c r="E159" s="13">
        <v>200</v>
      </c>
      <c r="F159" s="71">
        <v>168.07</v>
      </c>
      <c r="G159" s="146">
        <f t="shared" si="15"/>
        <v>84.034999999999997</v>
      </c>
      <c r="H159" s="147"/>
    </row>
    <row r="160" spans="1:8" s="1" customFormat="1" ht="15" customHeight="1" x14ac:dyDescent="0.25">
      <c r="A160" s="75"/>
      <c r="B160" s="75">
        <v>329</v>
      </c>
      <c r="C160" s="75" t="s">
        <v>109</v>
      </c>
      <c r="D160" s="76">
        <f>D162+D163+D164+D165+D167+D161</f>
        <v>5226.83</v>
      </c>
      <c r="E160" s="76">
        <f>E162+E163+E164+E165+E167+E161</f>
        <v>8500</v>
      </c>
      <c r="F160" s="76">
        <f>F162+F163+F164+F165+F167+F161+F166</f>
        <v>7562.01</v>
      </c>
      <c r="G160" s="146">
        <f t="shared" si="15"/>
        <v>88.96482352941176</v>
      </c>
      <c r="H160" s="147">
        <f t="shared" si="14"/>
        <v>144.67679262574066</v>
      </c>
    </row>
    <row r="161" spans="1:8" s="1" customFormat="1" ht="15" customHeight="1" x14ac:dyDescent="0.25">
      <c r="A161" s="75"/>
      <c r="B161" s="2">
        <v>3291</v>
      </c>
      <c r="C161" s="8" t="s">
        <v>110</v>
      </c>
      <c r="D161" s="71">
        <v>767.75</v>
      </c>
      <c r="E161" s="13">
        <v>1300</v>
      </c>
      <c r="F161" s="71">
        <v>574.85</v>
      </c>
      <c r="G161" s="146">
        <f t="shared" si="15"/>
        <v>44.219230769230769</v>
      </c>
      <c r="H161" s="147">
        <f t="shared" si="14"/>
        <v>74.874633669814401</v>
      </c>
    </row>
    <row r="162" spans="1:8" ht="15" customHeight="1" x14ac:dyDescent="0.25">
      <c r="A162" s="2"/>
      <c r="B162" s="2">
        <v>3292</v>
      </c>
      <c r="C162" s="8" t="s">
        <v>111</v>
      </c>
      <c r="D162" s="71">
        <v>1795.92</v>
      </c>
      <c r="E162" s="13">
        <v>1800</v>
      </c>
      <c r="F162" s="71">
        <v>5152.55</v>
      </c>
      <c r="G162" s="146">
        <f t="shared" si="15"/>
        <v>286.25277777777779</v>
      </c>
      <c r="H162" s="147">
        <f t="shared" si="14"/>
        <v>286.90309145173501</v>
      </c>
    </row>
    <row r="163" spans="1:8" ht="15" customHeight="1" x14ac:dyDescent="0.25">
      <c r="A163" s="2"/>
      <c r="B163" s="2">
        <v>3293</v>
      </c>
      <c r="C163" s="8" t="s">
        <v>112</v>
      </c>
      <c r="D163" s="71">
        <v>189.89</v>
      </c>
      <c r="E163" s="13">
        <v>1200</v>
      </c>
      <c r="F163" s="71">
        <v>0</v>
      </c>
      <c r="G163" s="146">
        <f t="shared" si="15"/>
        <v>0</v>
      </c>
      <c r="H163" s="147">
        <f t="shared" si="14"/>
        <v>0</v>
      </c>
    </row>
    <row r="164" spans="1:8" ht="15" customHeight="1" x14ac:dyDescent="0.25">
      <c r="A164" s="2"/>
      <c r="B164" s="2">
        <v>3294</v>
      </c>
      <c r="C164" s="8" t="s">
        <v>113</v>
      </c>
      <c r="D164" s="71">
        <v>2218.39</v>
      </c>
      <c r="E164" s="13">
        <v>2700</v>
      </c>
      <c r="F164" s="71">
        <v>844.83</v>
      </c>
      <c r="G164" s="146">
        <f t="shared" si="15"/>
        <v>31.290000000000003</v>
      </c>
      <c r="H164" s="147">
        <f t="shared" si="14"/>
        <v>38.083024175190118</v>
      </c>
    </row>
    <row r="165" spans="1:8" ht="15" customHeight="1" x14ac:dyDescent="0.25">
      <c r="A165" s="2"/>
      <c r="B165" s="2">
        <v>3295</v>
      </c>
      <c r="C165" s="8" t="s">
        <v>114</v>
      </c>
      <c r="D165" s="71">
        <v>254.88</v>
      </c>
      <c r="E165" s="13">
        <v>700</v>
      </c>
      <c r="F165" s="71">
        <v>836.88</v>
      </c>
      <c r="G165" s="146">
        <f t="shared" si="15"/>
        <v>119.55428571428573</v>
      </c>
      <c r="H165" s="147">
        <f t="shared" si="14"/>
        <v>328.3427495291902</v>
      </c>
    </row>
    <row r="166" spans="1:8" ht="15" customHeight="1" x14ac:dyDescent="0.25">
      <c r="A166" s="2"/>
      <c r="B166" s="2">
        <v>3296</v>
      </c>
      <c r="C166" s="2" t="s">
        <v>168</v>
      </c>
      <c r="D166" s="71">
        <v>0</v>
      </c>
      <c r="E166" s="13">
        <v>0</v>
      </c>
      <c r="F166" s="71">
        <v>152.9</v>
      </c>
      <c r="G166" s="146"/>
      <c r="H166" s="147"/>
    </row>
    <row r="167" spans="1:8" ht="15" customHeight="1" x14ac:dyDescent="0.25">
      <c r="A167" s="2"/>
      <c r="B167" s="2">
        <v>3299</v>
      </c>
      <c r="C167" s="8" t="s">
        <v>109</v>
      </c>
      <c r="D167" s="71">
        <v>0</v>
      </c>
      <c r="E167" s="13">
        <v>800</v>
      </c>
      <c r="F167" s="71">
        <v>0</v>
      </c>
      <c r="G167" s="146">
        <f t="shared" si="15"/>
        <v>0</v>
      </c>
      <c r="H167" s="147"/>
    </row>
    <row r="168" spans="1:8" x14ac:dyDescent="0.25">
      <c r="A168" s="4"/>
      <c r="B168" s="89" t="s">
        <v>33</v>
      </c>
      <c r="C168" s="89" t="s">
        <v>34</v>
      </c>
      <c r="D168" s="90">
        <f>D169</f>
        <v>338.27</v>
      </c>
      <c r="E168" s="90">
        <f>E169</f>
        <v>1100</v>
      </c>
      <c r="F168" s="90">
        <f>F169</f>
        <v>347.01</v>
      </c>
      <c r="G168" s="135">
        <f t="shared" si="15"/>
        <v>31.546363636363633</v>
      </c>
      <c r="H168" s="121">
        <f t="shared" si="14"/>
        <v>102.58373488633342</v>
      </c>
    </row>
    <row r="169" spans="1:8" s="1" customFormat="1" x14ac:dyDescent="0.25">
      <c r="A169" s="75"/>
      <c r="B169" s="75">
        <v>343</v>
      </c>
      <c r="C169" s="75" t="s">
        <v>116</v>
      </c>
      <c r="D169" s="76">
        <f>D170+D171+D172</f>
        <v>338.27</v>
      </c>
      <c r="E169" s="76">
        <f>E170+E171+E172</f>
        <v>1100</v>
      </c>
      <c r="F169" s="76">
        <f>F170+F171+F172</f>
        <v>347.01</v>
      </c>
      <c r="G169" s="146">
        <f t="shared" si="15"/>
        <v>31.546363636363633</v>
      </c>
      <c r="H169" s="147">
        <f t="shared" si="14"/>
        <v>102.58373488633342</v>
      </c>
    </row>
    <row r="170" spans="1:8" x14ac:dyDescent="0.25">
      <c r="A170" s="2"/>
      <c r="B170" s="2">
        <v>3431</v>
      </c>
      <c r="C170" s="8" t="s">
        <v>117</v>
      </c>
      <c r="D170" s="71">
        <v>338.27</v>
      </c>
      <c r="E170" s="13">
        <v>1000</v>
      </c>
      <c r="F170" s="71">
        <v>347.01</v>
      </c>
      <c r="G170" s="146">
        <f t="shared" si="15"/>
        <v>34.701000000000001</v>
      </c>
      <c r="H170" s="147">
        <f t="shared" si="14"/>
        <v>102.58373488633342</v>
      </c>
    </row>
    <row r="171" spans="1:8" x14ac:dyDescent="0.25">
      <c r="A171" s="2"/>
      <c r="B171" s="2">
        <v>3432</v>
      </c>
      <c r="C171" s="8" t="s">
        <v>141</v>
      </c>
      <c r="D171" s="71">
        <v>0</v>
      </c>
      <c r="E171" s="13">
        <v>100</v>
      </c>
      <c r="F171" s="71">
        <v>0</v>
      </c>
      <c r="G171" s="146">
        <f t="shared" si="15"/>
        <v>0</v>
      </c>
      <c r="H171" s="147"/>
    </row>
    <row r="172" spans="1:8" ht="15" hidden="1" customHeight="1" x14ac:dyDescent="0.25">
      <c r="A172" s="2"/>
      <c r="B172" s="2">
        <v>3433</v>
      </c>
      <c r="C172" s="8" t="s">
        <v>118</v>
      </c>
      <c r="D172" s="71">
        <v>0</v>
      </c>
      <c r="E172" s="13">
        <v>0</v>
      </c>
      <c r="F172" s="71">
        <v>0</v>
      </c>
      <c r="G172" s="144" t="e">
        <f t="shared" si="15"/>
        <v>#DIV/0!</v>
      </c>
      <c r="H172" s="145" t="e">
        <f t="shared" si="14"/>
        <v>#DIV/0!</v>
      </c>
    </row>
    <row r="173" spans="1:8" ht="15" customHeight="1" x14ac:dyDescent="0.25">
      <c r="A173" s="5"/>
      <c r="B173" s="3" t="s">
        <v>12</v>
      </c>
      <c r="C173" s="3" t="s">
        <v>13</v>
      </c>
      <c r="D173" s="16">
        <f>D174+D177</f>
        <v>1178.19</v>
      </c>
      <c r="E173" s="16">
        <f>E174+E177</f>
        <v>800</v>
      </c>
      <c r="F173" s="16">
        <f>F174+F177</f>
        <v>5245.34</v>
      </c>
      <c r="G173" s="138">
        <f t="shared" si="15"/>
        <v>655.66750000000002</v>
      </c>
      <c r="H173" s="133">
        <f t="shared" si="14"/>
        <v>445.20323547135854</v>
      </c>
    </row>
    <row r="174" spans="1:8" ht="15" customHeight="1" x14ac:dyDescent="0.25">
      <c r="A174" s="5"/>
      <c r="B174" s="92" t="s">
        <v>35</v>
      </c>
      <c r="C174" s="89" t="s">
        <v>36</v>
      </c>
      <c r="D174" s="90">
        <f t="shared" ref="D174:F175" si="17">D175</f>
        <v>0</v>
      </c>
      <c r="E174" s="90">
        <f t="shared" si="17"/>
        <v>0</v>
      </c>
      <c r="F174" s="90">
        <f t="shared" si="17"/>
        <v>4344.38</v>
      </c>
      <c r="G174" s="148"/>
      <c r="H174" s="149"/>
    </row>
    <row r="175" spans="1:8" ht="15" customHeight="1" x14ac:dyDescent="0.25">
      <c r="A175" s="5"/>
      <c r="B175" s="75">
        <v>412</v>
      </c>
      <c r="C175" s="75" t="s">
        <v>119</v>
      </c>
      <c r="D175" s="76">
        <f t="shared" si="17"/>
        <v>0</v>
      </c>
      <c r="E175" s="76">
        <f t="shared" si="17"/>
        <v>0</v>
      </c>
      <c r="F175" s="76">
        <f t="shared" si="17"/>
        <v>4344.38</v>
      </c>
      <c r="G175" s="146"/>
      <c r="H175" s="147"/>
    </row>
    <row r="176" spans="1:8" ht="15" customHeight="1" x14ac:dyDescent="0.25">
      <c r="A176" s="5"/>
      <c r="B176" s="2">
        <v>4123</v>
      </c>
      <c r="C176" s="8" t="s">
        <v>120</v>
      </c>
      <c r="D176" s="13">
        <v>0</v>
      </c>
      <c r="E176" s="13">
        <v>0</v>
      </c>
      <c r="F176" s="13">
        <v>4344.38</v>
      </c>
      <c r="G176" s="146"/>
      <c r="H176" s="147"/>
    </row>
    <row r="177" spans="1:8" ht="15" customHeight="1" x14ac:dyDescent="0.25">
      <c r="A177" s="4"/>
      <c r="B177" s="89" t="s">
        <v>37</v>
      </c>
      <c r="C177" s="89" t="s">
        <v>38</v>
      </c>
      <c r="D177" s="90">
        <f>D178</f>
        <v>1178.19</v>
      </c>
      <c r="E177" s="90">
        <f>E178</f>
        <v>800</v>
      </c>
      <c r="F177" s="90">
        <f>F178</f>
        <v>900.96</v>
      </c>
      <c r="G177" s="135">
        <f t="shared" si="15"/>
        <v>112.62</v>
      </c>
      <c r="H177" s="121">
        <f t="shared" si="14"/>
        <v>76.469839329819465</v>
      </c>
    </row>
    <row r="178" spans="1:8" s="1" customFormat="1" x14ac:dyDescent="0.25">
      <c r="A178" s="75"/>
      <c r="B178" s="75">
        <v>422</v>
      </c>
      <c r="C178" s="75" t="s">
        <v>121</v>
      </c>
      <c r="D178" s="76">
        <f>D179+D182+D181</f>
        <v>1178.19</v>
      </c>
      <c r="E178" s="76">
        <f>E179+E182</f>
        <v>800</v>
      </c>
      <c r="F178" s="76">
        <f>F179+F182+F181+F180</f>
        <v>900.96</v>
      </c>
      <c r="G178" s="146">
        <f t="shared" si="15"/>
        <v>112.62</v>
      </c>
      <c r="H178" s="147">
        <f t="shared" si="14"/>
        <v>76.469839329819465</v>
      </c>
    </row>
    <row r="179" spans="1:8" ht="15" customHeight="1" x14ac:dyDescent="0.25">
      <c r="A179" s="2"/>
      <c r="B179" s="2">
        <v>4221</v>
      </c>
      <c r="C179" s="8" t="s">
        <v>122</v>
      </c>
      <c r="D179" s="71">
        <v>265.94</v>
      </c>
      <c r="E179" s="13">
        <v>800</v>
      </c>
      <c r="F179" s="71">
        <v>732.88</v>
      </c>
      <c r="G179" s="146">
        <f t="shared" si="15"/>
        <v>91.61</v>
      </c>
      <c r="H179" s="147">
        <f t="shared" si="14"/>
        <v>275.58095811085207</v>
      </c>
    </row>
    <row r="180" spans="1:8" ht="15" customHeight="1" x14ac:dyDescent="0.25">
      <c r="A180" s="2"/>
      <c r="B180" s="2">
        <v>4223</v>
      </c>
      <c r="C180" s="2" t="s">
        <v>124</v>
      </c>
      <c r="D180" s="71">
        <v>0</v>
      </c>
      <c r="E180" s="13">
        <v>0</v>
      </c>
      <c r="F180" s="71">
        <v>44.5</v>
      </c>
      <c r="G180" s="146"/>
      <c r="H180" s="147"/>
    </row>
    <row r="181" spans="1:8" ht="15" customHeight="1" x14ac:dyDescent="0.25">
      <c r="A181" s="2"/>
      <c r="B181" s="2">
        <v>4224</v>
      </c>
      <c r="C181" s="2" t="s">
        <v>125</v>
      </c>
      <c r="D181" s="71">
        <v>658</v>
      </c>
      <c r="E181" s="13">
        <v>0</v>
      </c>
      <c r="F181" s="71">
        <v>77.83</v>
      </c>
      <c r="G181" s="146"/>
      <c r="H181" s="147">
        <f t="shared" si="14"/>
        <v>11.828267477203646</v>
      </c>
    </row>
    <row r="182" spans="1:8" x14ac:dyDescent="0.25">
      <c r="A182" s="2"/>
      <c r="B182" s="2">
        <v>4227</v>
      </c>
      <c r="C182" s="8" t="s">
        <v>132</v>
      </c>
      <c r="D182" s="71">
        <v>254.25</v>
      </c>
      <c r="E182" s="13">
        <v>0</v>
      </c>
      <c r="F182" s="71">
        <v>45.75</v>
      </c>
      <c r="G182" s="146"/>
      <c r="H182" s="147">
        <f t="shared" si="14"/>
        <v>17.994100294985252</v>
      </c>
    </row>
    <row r="183" spans="1:8" x14ac:dyDescent="0.25">
      <c r="A183" s="3"/>
      <c r="B183" s="153" t="s">
        <v>160</v>
      </c>
      <c r="C183" s="153" t="s">
        <v>161</v>
      </c>
      <c r="D183" s="24">
        <f>D184+D188</f>
        <v>14101.11</v>
      </c>
      <c r="E183" s="24">
        <v>0</v>
      </c>
      <c r="F183" s="24">
        <f>F184+F188</f>
        <v>0</v>
      </c>
      <c r="G183" s="111"/>
      <c r="H183" s="116">
        <f t="shared" si="14"/>
        <v>0</v>
      </c>
    </row>
    <row r="184" spans="1:8" x14ac:dyDescent="0.25">
      <c r="A184" s="5"/>
      <c r="B184" s="3" t="s">
        <v>10</v>
      </c>
      <c r="C184" s="3" t="s">
        <v>11</v>
      </c>
      <c r="D184" s="94">
        <f>D185</f>
        <v>661.25</v>
      </c>
      <c r="E184" s="94">
        <v>0</v>
      </c>
      <c r="F184" s="94">
        <f>F185</f>
        <v>0</v>
      </c>
      <c r="G184" s="138"/>
      <c r="H184" s="133">
        <f t="shared" si="14"/>
        <v>0</v>
      </c>
    </row>
    <row r="185" spans="1:8" x14ac:dyDescent="0.25">
      <c r="A185" s="4"/>
      <c r="B185" s="89" t="s">
        <v>31</v>
      </c>
      <c r="C185" s="89" t="s">
        <v>32</v>
      </c>
      <c r="D185" s="96">
        <f>D186</f>
        <v>661.25</v>
      </c>
      <c r="E185" s="96">
        <v>0</v>
      </c>
      <c r="F185" s="96">
        <f>F186</f>
        <v>0</v>
      </c>
      <c r="G185" s="135"/>
      <c r="H185" s="121">
        <f t="shared" ref="H185:H193" si="18">F185/D185*100</f>
        <v>0</v>
      </c>
    </row>
    <row r="186" spans="1:8" s="1" customFormat="1" x14ac:dyDescent="0.25">
      <c r="A186" s="75"/>
      <c r="B186" s="75">
        <v>322</v>
      </c>
      <c r="C186" s="75" t="s">
        <v>92</v>
      </c>
      <c r="D186" s="76">
        <f>D187</f>
        <v>661.25</v>
      </c>
      <c r="E186" s="76">
        <v>0</v>
      </c>
      <c r="F186" s="76">
        <f>F187</f>
        <v>0</v>
      </c>
      <c r="G186" s="146"/>
      <c r="H186" s="147">
        <f t="shared" si="18"/>
        <v>0</v>
      </c>
    </row>
    <row r="187" spans="1:8" ht="15" customHeight="1" x14ac:dyDescent="0.25">
      <c r="A187" s="2"/>
      <c r="B187" s="2">
        <v>3222</v>
      </c>
      <c r="C187" s="2" t="s">
        <v>94</v>
      </c>
      <c r="D187" s="71">
        <v>661.25</v>
      </c>
      <c r="E187" s="13">
        <v>0</v>
      </c>
      <c r="F187" s="71">
        <v>0</v>
      </c>
      <c r="G187" s="146"/>
      <c r="H187" s="147">
        <f t="shared" si="18"/>
        <v>0</v>
      </c>
    </row>
    <row r="188" spans="1:8" s="1" customFormat="1" x14ac:dyDescent="0.25">
      <c r="A188" s="75"/>
      <c r="B188" s="3" t="s">
        <v>12</v>
      </c>
      <c r="C188" s="3" t="s">
        <v>13</v>
      </c>
      <c r="D188" s="16">
        <f>D189</f>
        <v>13439.86</v>
      </c>
      <c r="E188" s="16">
        <f>E189+E192</f>
        <v>0</v>
      </c>
      <c r="F188" s="16">
        <f>F189</f>
        <v>0</v>
      </c>
      <c r="G188" s="138"/>
      <c r="H188" s="133">
        <f t="shared" si="18"/>
        <v>0</v>
      </c>
    </row>
    <row r="189" spans="1:8" ht="15" customHeight="1" x14ac:dyDescent="0.25">
      <c r="A189" s="2"/>
      <c r="B189" s="89" t="s">
        <v>37</v>
      </c>
      <c r="C189" s="89" t="s">
        <v>38</v>
      </c>
      <c r="D189" s="90">
        <f>D190</f>
        <v>13439.86</v>
      </c>
      <c r="E189" s="90">
        <f>E190</f>
        <v>0</v>
      </c>
      <c r="F189" s="90">
        <f>F190</f>
        <v>0</v>
      </c>
      <c r="G189" s="135"/>
      <c r="H189" s="121">
        <f t="shared" si="18"/>
        <v>0</v>
      </c>
    </row>
    <row r="190" spans="1:8" x14ac:dyDescent="0.25">
      <c r="B190" s="75">
        <v>422</v>
      </c>
      <c r="C190" s="75" t="s">
        <v>121</v>
      </c>
      <c r="D190" s="76">
        <f>D191+D193+D192</f>
        <v>13439.86</v>
      </c>
      <c r="E190" s="76">
        <f>E191+E193</f>
        <v>0</v>
      </c>
      <c r="F190" s="76">
        <f>F191+F193+F192</f>
        <v>0</v>
      </c>
      <c r="G190" s="146"/>
      <c r="H190" s="147">
        <f t="shared" si="18"/>
        <v>0</v>
      </c>
    </row>
    <row r="191" spans="1:8" x14ac:dyDescent="0.25">
      <c r="B191" s="2">
        <v>4221</v>
      </c>
      <c r="C191" s="8" t="s">
        <v>122</v>
      </c>
      <c r="D191" s="71">
        <v>1737.5</v>
      </c>
      <c r="E191" s="13">
        <v>0</v>
      </c>
      <c r="F191" s="71">
        <v>0</v>
      </c>
      <c r="G191" s="146"/>
      <c r="H191" s="147">
        <f t="shared" si="18"/>
        <v>0</v>
      </c>
    </row>
    <row r="192" spans="1:8" x14ac:dyDescent="0.25">
      <c r="B192" s="2">
        <v>4224</v>
      </c>
      <c r="C192" s="2" t="s">
        <v>125</v>
      </c>
      <c r="D192" s="71">
        <v>10931.25</v>
      </c>
      <c r="E192" s="13">
        <v>0</v>
      </c>
      <c r="F192" s="71">
        <v>0</v>
      </c>
      <c r="G192" s="146"/>
      <c r="H192" s="147">
        <f t="shared" si="18"/>
        <v>0</v>
      </c>
    </row>
    <row r="193" spans="2:8" x14ac:dyDescent="0.25">
      <c r="B193" s="2">
        <v>4227</v>
      </c>
      <c r="C193" s="8" t="s">
        <v>132</v>
      </c>
      <c r="D193" s="71">
        <v>771.11</v>
      </c>
      <c r="E193" s="13">
        <v>0</v>
      </c>
      <c r="F193" s="71">
        <v>0</v>
      </c>
      <c r="G193" s="146"/>
      <c r="H193" s="147">
        <f t="shared" si="18"/>
        <v>0</v>
      </c>
    </row>
  </sheetData>
  <mergeCells count="6">
    <mergeCell ref="A52:F52"/>
    <mergeCell ref="A3:F3"/>
    <mergeCell ref="A4:C4"/>
    <mergeCell ref="A5:F5"/>
    <mergeCell ref="A7:F7"/>
    <mergeCell ref="A9:F9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7"/>
  <sheetViews>
    <sheetView topLeftCell="B1" zoomScaleNormal="100" workbookViewId="0">
      <selection activeCell="A7" sqref="A7:H13"/>
    </sheetView>
  </sheetViews>
  <sheetFormatPr defaultRowHeight="15" x14ac:dyDescent="0.25"/>
  <cols>
    <col min="1" max="1" width="11" hidden="1" customWidth="1"/>
    <col min="2" max="2" width="12.28515625" customWidth="1"/>
    <col min="3" max="3" width="13.85546875" customWidth="1"/>
    <col min="4" max="4" width="12" customWidth="1"/>
    <col min="5" max="5" width="11.5703125" customWidth="1"/>
    <col min="6" max="6" width="10.85546875" style="69" customWidth="1"/>
    <col min="7" max="7" width="8.28515625" customWidth="1"/>
    <col min="8" max="8" width="8.42578125" customWidth="1"/>
  </cols>
  <sheetData>
    <row r="1" spans="1:8" s="44" customFormat="1" x14ac:dyDescent="0.25">
      <c r="A1" s="47"/>
      <c r="B1" s="47" t="s">
        <v>139</v>
      </c>
      <c r="C1" s="43"/>
      <c r="F1" s="68"/>
    </row>
    <row r="2" spans="1:8" s="44" customFormat="1" ht="15" customHeight="1" x14ac:dyDescent="0.25">
      <c r="A2" s="85"/>
      <c r="B2" s="85" t="s">
        <v>140</v>
      </c>
      <c r="F2" s="68"/>
    </row>
    <row r="3" spans="1:8" x14ac:dyDescent="0.25">
      <c r="A3" s="164" t="s">
        <v>163</v>
      </c>
      <c r="B3" s="164"/>
      <c r="C3" s="164"/>
      <c r="D3" s="164"/>
      <c r="E3" s="164"/>
      <c r="F3" s="164"/>
    </row>
    <row r="4" spans="1:8" ht="15" customHeight="1" x14ac:dyDescent="0.25">
      <c r="A4" s="171"/>
      <c r="B4" s="171"/>
      <c r="C4" s="171"/>
    </row>
    <row r="5" spans="1:8" ht="18" customHeight="1" x14ac:dyDescent="0.25">
      <c r="A5" s="166" t="s">
        <v>65</v>
      </c>
      <c r="B5" s="166"/>
      <c r="C5" s="166"/>
      <c r="D5" s="166"/>
      <c r="E5" s="166"/>
      <c r="F5" s="166"/>
    </row>
    <row r="6" spans="1:8" ht="9" customHeight="1" x14ac:dyDescent="0.25">
      <c r="A6" s="57"/>
      <c r="B6" s="57"/>
      <c r="C6" s="57"/>
      <c r="D6" s="57"/>
      <c r="E6" s="67"/>
      <c r="F6" s="81"/>
    </row>
    <row r="7" spans="1:8" ht="15.75" customHeight="1" x14ac:dyDescent="0.25">
      <c r="A7" s="166" t="s">
        <v>134</v>
      </c>
      <c r="B7" s="166"/>
      <c r="C7" s="166"/>
      <c r="D7" s="166"/>
      <c r="E7" s="166"/>
      <c r="F7" s="166"/>
    </row>
    <row r="9" spans="1:8" ht="28.5" customHeight="1" x14ac:dyDescent="0.25">
      <c r="A9" s="91" t="s">
        <v>0</v>
      </c>
      <c r="B9" s="87" t="s">
        <v>1</v>
      </c>
      <c r="C9" s="87" t="s">
        <v>2</v>
      </c>
      <c r="D9" s="88" t="s">
        <v>156</v>
      </c>
      <c r="E9" s="87" t="s">
        <v>164</v>
      </c>
      <c r="F9" s="88" t="s">
        <v>165</v>
      </c>
      <c r="G9" s="87" t="s">
        <v>169</v>
      </c>
      <c r="H9" s="114" t="s">
        <v>169</v>
      </c>
    </row>
    <row r="10" spans="1:8" ht="20.25" customHeight="1" x14ac:dyDescent="0.25">
      <c r="A10" s="91"/>
      <c r="B10" s="110">
        <v>1</v>
      </c>
      <c r="C10" s="110">
        <v>2</v>
      </c>
      <c r="D10" s="110">
        <v>3</v>
      </c>
      <c r="E10" s="110">
        <v>4</v>
      </c>
      <c r="F10" s="110">
        <v>5</v>
      </c>
      <c r="G10" s="142" t="s">
        <v>170</v>
      </c>
      <c r="H10" s="143" t="s">
        <v>171</v>
      </c>
    </row>
    <row r="11" spans="1:8" ht="26.25" customHeight="1" x14ac:dyDescent="0.25">
      <c r="A11" s="6"/>
      <c r="B11" s="6"/>
      <c r="C11" s="23" t="s">
        <v>9</v>
      </c>
      <c r="D11" s="24">
        <f t="shared" ref="D11:F12" si="0">D12</f>
        <v>707707.65</v>
      </c>
      <c r="E11" s="24">
        <f t="shared" si="0"/>
        <v>1744000</v>
      </c>
      <c r="F11" s="24">
        <f t="shared" si="0"/>
        <v>812765.33</v>
      </c>
      <c r="G11" s="116">
        <f>F11/E11*100</f>
        <v>46.603516628440367</v>
      </c>
      <c r="H11" s="112">
        <f>F11/D11*100</f>
        <v>114.84478513126146</v>
      </c>
    </row>
    <row r="12" spans="1:8" ht="26.25" customHeight="1" x14ac:dyDescent="0.25">
      <c r="A12" s="7"/>
      <c r="B12" s="155" t="s">
        <v>39</v>
      </c>
      <c r="C12" s="155" t="s">
        <v>40</v>
      </c>
      <c r="D12" s="156">
        <f t="shared" si="0"/>
        <v>707707.65</v>
      </c>
      <c r="E12" s="156">
        <f t="shared" si="0"/>
        <v>1744000</v>
      </c>
      <c r="F12" s="156">
        <f t="shared" si="0"/>
        <v>812765.33</v>
      </c>
      <c r="G12" s="152">
        <f t="shared" ref="G12:G13" si="1">F12/E12*100</f>
        <v>46.603516628440367</v>
      </c>
      <c r="H12" s="158">
        <f t="shared" ref="H12:H13" si="2">F12/D12*100</f>
        <v>114.84478513126146</v>
      </c>
    </row>
    <row r="13" spans="1:8" ht="33.75" x14ac:dyDescent="0.25">
      <c r="A13" s="8"/>
      <c r="B13" s="8" t="s">
        <v>41</v>
      </c>
      <c r="C13" s="8" t="s">
        <v>42</v>
      </c>
      <c r="D13" s="72">
        <v>707707.65</v>
      </c>
      <c r="E13" s="18">
        <v>1744000</v>
      </c>
      <c r="F13" s="72">
        <v>812765.33</v>
      </c>
      <c r="G13" s="145">
        <f t="shared" si="1"/>
        <v>46.603516628440367</v>
      </c>
      <c r="H13" s="157">
        <f t="shared" si="2"/>
        <v>114.84478513126146</v>
      </c>
    </row>
    <row r="15" spans="1:8" x14ac:dyDescent="0.25">
      <c r="D15" s="35"/>
      <c r="E15" s="35"/>
    </row>
    <row r="17" spans="4:5" x14ac:dyDescent="0.25">
      <c r="D17" s="35"/>
      <c r="E17" s="35"/>
    </row>
  </sheetData>
  <mergeCells count="4">
    <mergeCell ref="A5:F5"/>
    <mergeCell ref="A7:F7"/>
    <mergeCell ref="A3:F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zoomScaleNormal="100" workbookViewId="0">
      <selection activeCell="J25" sqref="J25"/>
    </sheetView>
  </sheetViews>
  <sheetFormatPr defaultRowHeight="15" x14ac:dyDescent="0.25"/>
  <cols>
    <col min="1" max="1" width="8.7109375" customWidth="1"/>
    <col min="2" max="2" width="7.28515625" customWidth="1"/>
    <col min="3" max="3" width="5" bestFit="1" customWidth="1"/>
    <col min="4" max="4" width="37.7109375" bestFit="1" customWidth="1"/>
    <col min="5" max="5" width="16.85546875" customWidth="1"/>
    <col min="6" max="6" width="13.42578125" bestFit="1" customWidth="1"/>
    <col min="7" max="7" width="16.85546875" style="34" customWidth="1"/>
  </cols>
  <sheetData>
    <row r="1" spans="1:8" s="44" customFormat="1" x14ac:dyDescent="0.25">
      <c r="A1" s="47" t="s">
        <v>139</v>
      </c>
      <c r="B1" s="47"/>
      <c r="C1" s="43"/>
      <c r="F1" s="45"/>
    </row>
    <row r="2" spans="1:8" s="44" customFormat="1" ht="15" customHeight="1" x14ac:dyDescent="0.25">
      <c r="A2" s="85" t="s">
        <v>140</v>
      </c>
      <c r="B2" s="85"/>
      <c r="F2" s="45"/>
    </row>
    <row r="3" spans="1:8" x14ac:dyDescent="0.25">
      <c r="A3" s="164" t="s">
        <v>163</v>
      </c>
      <c r="B3" s="164"/>
      <c r="C3" s="164"/>
      <c r="D3" s="164"/>
      <c r="E3" s="164"/>
      <c r="F3" s="164"/>
      <c r="G3" s="164"/>
    </row>
    <row r="4" spans="1:8" ht="15" customHeight="1" x14ac:dyDescent="0.25">
      <c r="A4" s="171"/>
      <c r="B4" s="171"/>
      <c r="C4" s="171"/>
    </row>
    <row r="5" spans="1:8" s="46" customFormat="1" ht="15.75" customHeight="1" x14ac:dyDescent="0.25">
      <c r="A5" s="166" t="s">
        <v>58</v>
      </c>
      <c r="B5" s="166"/>
      <c r="C5" s="166"/>
      <c r="D5" s="166"/>
      <c r="E5" s="166"/>
      <c r="F5" s="166"/>
      <c r="G5" s="166"/>
      <c r="H5" s="66"/>
    </row>
    <row r="6" spans="1:8" s="46" customFormat="1" x14ac:dyDescent="0.25">
      <c r="A6" s="58"/>
      <c r="B6" s="58"/>
      <c r="C6" s="58"/>
      <c r="D6" s="58"/>
      <c r="E6" s="58"/>
      <c r="F6" s="58"/>
      <c r="G6" s="58"/>
      <c r="H6" s="66"/>
    </row>
    <row r="7" spans="1:8" s="46" customFormat="1" ht="18" customHeight="1" x14ac:dyDescent="0.25">
      <c r="A7" s="166" t="s">
        <v>68</v>
      </c>
      <c r="B7" s="166"/>
      <c r="C7" s="166"/>
      <c r="D7" s="166"/>
      <c r="E7" s="166"/>
      <c r="F7" s="166"/>
      <c r="G7" s="166"/>
      <c r="H7" s="65"/>
    </row>
    <row r="9" spans="1:8" ht="36.75" customHeight="1" x14ac:dyDescent="0.25">
      <c r="A9" s="101"/>
      <c r="B9" s="101" t="s">
        <v>0</v>
      </c>
      <c r="C9" s="102" t="s">
        <v>1</v>
      </c>
      <c r="D9" s="102" t="s">
        <v>2</v>
      </c>
      <c r="E9" s="103" t="s">
        <v>156</v>
      </c>
      <c r="F9" s="91" t="s">
        <v>164</v>
      </c>
      <c r="G9" s="103" t="s">
        <v>165</v>
      </c>
    </row>
    <row r="10" spans="1:8" x14ac:dyDescent="0.25">
      <c r="A10" s="28">
        <v>8</v>
      </c>
      <c r="B10" s="6"/>
      <c r="C10" s="29"/>
      <c r="D10" s="28" t="s">
        <v>51</v>
      </c>
      <c r="E10" s="38">
        <v>0</v>
      </c>
      <c r="F10" s="36">
        <v>0</v>
      </c>
      <c r="G10" s="38">
        <v>0</v>
      </c>
    </row>
    <row r="11" spans="1:8" x14ac:dyDescent="0.25">
      <c r="A11" s="30"/>
      <c r="B11" s="31">
        <v>84</v>
      </c>
      <c r="C11" s="31"/>
      <c r="D11" s="31" t="s">
        <v>52</v>
      </c>
      <c r="E11" s="39">
        <v>0</v>
      </c>
      <c r="F11" s="37">
        <v>0</v>
      </c>
      <c r="G11" s="39">
        <v>0</v>
      </c>
    </row>
    <row r="12" spans="1:8" x14ac:dyDescent="0.25">
      <c r="A12" s="32"/>
      <c r="B12" s="32"/>
      <c r="C12" s="32">
        <v>81</v>
      </c>
      <c r="D12" s="40" t="s">
        <v>53</v>
      </c>
      <c r="E12" s="41">
        <v>0</v>
      </c>
      <c r="F12" s="37">
        <v>0</v>
      </c>
      <c r="G12" s="41">
        <v>0</v>
      </c>
    </row>
    <row r="13" spans="1:8" x14ac:dyDescent="0.25">
      <c r="A13" s="28">
        <v>5</v>
      </c>
      <c r="B13" s="28"/>
      <c r="C13" s="29"/>
      <c r="D13" s="28" t="s">
        <v>54</v>
      </c>
      <c r="E13" s="38">
        <v>0</v>
      </c>
      <c r="F13" s="36">
        <v>0</v>
      </c>
      <c r="G13" s="38">
        <v>0</v>
      </c>
    </row>
    <row r="14" spans="1:8" ht="17.25" customHeight="1" x14ac:dyDescent="0.25">
      <c r="A14" s="31"/>
      <c r="B14" s="31">
        <v>54</v>
      </c>
      <c r="C14" s="31"/>
      <c r="D14" s="33" t="s">
        <v>55</v>
      </c>
      <c r="E14" s="39">
        <v>0</v>
      </c>
      <c r="F14" s="37">
        <v>0</v>
      </c>
      <c r="G14" s="39">
        <v>0</v>
      </c>
    </row>
    <row r="15" spans="1:8" x14ac:dyDescent="0.25">
      <c r="A15" s="31"/>
      <c r="B15" s="31"/>
      <c r="C15" s="32">
        <v>11</v>
      </c>
      <c r="D15" s="40" t="s">
        <v>56</v>
      </c>
      <c r="E15" s="41">
        <v>0</v>
      </c>
      <c r="F15" s="37">
        <v>0</v>
      </c>
      <c r="G15" s="41">
        <v>0</v>
      </c>
    </row>
    <row r="16" spans="1:8" x14ac:dyDescent="0.25">
      <c r="A16" s="31"/>
      <c r="B16" s="31"/>
      <c r="C16" s="32">
        <v>31</v>
      </c>
      <c r="D16" s="40" t="s">
        <v>57</v>
      </c>
      <c r="E16" s="41">
        <v>0</v>
      </c>
      <c r="F16" s="37">
        <v>0</v>
      </c>
      <c r="G16" s="41">
        <v>0</v>
      </c>
    </row>
  </sheetData>
  <mergeCells count="4">
    <mergeCell ref="A5:G5"/>
    <mergeCell ref="A7:G7"/>
    <mergeCell ref="A3:G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5"/>
  <sheetViews>
    <sheetView tabSelected="1" topLeftCell="B1" zoomScaleNormal="100" workbookViewId="0">
      <selection activeCell="B9" sqref="B9:H45"/>
    </sheetView>
  </sheetViews>
  <sheetFormatPr defaultRowHeight="15" x14ac:dyDescent="0.25"/>
  <cols>
    <col min="1" max="1" width="8.28515625" hidden="1" customWidth="1"/>
    <col min="2" max="2" width="15" customWidth="1"/>
    <col min="3" max="3" width="34.7109375" customWidth="1"/>
    <col min="4" max="4" width="10.5703125" customWidth="1"/>
    <col min="5" max="5" width="11" customWidth="1"/>
    <col min="6" max="6" width="10.28515625" style="69" customWidth="1"/>
    <col min="7" max="7" width="7.42578125" customWidth="1"/>
    <col min="8" max="8" width="8" customWidth="1"/>
  </cols>
  <sheetData>
    <row r="1" spans="1:8" s="44" customFormat="1" x14ac:dyDescent="0.25">
      <c r="A1" s="47"/>
      <c r="B1" s="47" t="s">
        <v>139</v>
      </c>
      <c r="C1" s="43"/>
      <c r="F1" s="68"/>
    </row>
    <row r="2" spans="1:8" s="44" customFormat="1" ht="15" customHeight="1" x14ac:dyDescent="0.25">
      <c r="A2" s="85"/>
      <c r="B2" s="85" t="s">
        <v>140</v>
      </c>
      <c r="F2" s="68"/>
    </row>
    <row r="3" spans="1:8" x14ac:dyDescent="0.25">
      <c r="A3" s="164" t="s">
        <v>163</v>
      </c>
      <c r="B3" s="164"/>
      <c r="C3" s="164"/>
      <c r="D3" s="164"/>
      <c r="E3" s="164"/>
      <c r="F3" s="164"/>
    </row>
    <row r="4" spans="1:8" ht="15" customHeight="1" x14ac:dyDescent="0.25">
      <c r="A4" s="171"/>
      <c r="B4" s="171"/>
      <c r="C4" s="171"/>
    </row>
    <row r="5" spans="1:8" x14ac:dyDescent="0.25">
      <c r="A5" s="14"/>
      <c r="B5" s="14"/>
    </row>
    <row r="6" spans="1:8" ht="15" customHeight="1" x14ac:dyDescent="0.25">
      <c r="A6" s="166" t="s">
        <v>69</v>
      </c>
      <c r="B6" s="166"/>
      <c r="C6" s="166"/>
      <c r="D6" s="166"/>
      <c r="E6" s="166"/>
      <c r="F6" s="166"/>
    </row>
    <row r="8" spans="1:8" x14ac:dyDescent="0.25">
      <c r="D8" s="35"/>
      <c r="E8" s="35"/>
    </row>
    <row r="9" spans="1:8" ht="37.5" customHeight="1" x14ac:dyDescent="0.25">
      <c r="A9" s="87" t="s">
        <v>0</v>
      </c>
      <c r="B9" s="87" t="s">
        <v>1</v>
      </c>
      <c r="C9" s="87" t="s">
        <v>2</v>
      </c>
      <c r="D9" s="88" t="s">
        <v>156</v>
      </c>
      <c r="E9" s="87" t="s">
        <v>164</v>
      </c>
      <c r="F9" s="88" t="s">
        <v>165</v>
      </c>
      <c r="G9" s="87" t="s">
        <v>169</v>
      </c>
      <c r="H9" s="114" t="s">
        <v>169</v>
      </c>
    </row>
    <row r="10" spans="1:8" ht="17.25" customHeight="1" x14ac:dyDescent="0.25">
      <c r="A10" s="87"/>
      <c r="B10" s="110">
        <v>1</v>
      </c>
      <c r="C10" s="110">
        <v>2</v>
      </c>
      <c r="D10" s="110">
        <v>3</v>
      </c>
      <c r="E10" s="110">
        <v>4</v>
      </c>
      <c r="F10" s="110">
        <v>5</v>
      </c>
      <c r="G10" s="142" t="s">
        <v>170</v>
      </c>
      <c r="H10" s="143" t="s">
        <v>171</v>
      </c>
    </row>
    <row r="11" spans="1:8" s="1" customFormat="1" ht="15" customHeight="1" x14ac:dyDescent="0.25">
      <c r="A11" s="26"/>
      <c r="B11" s="26"/>
      <c r="C11" s="26" t="s">
        <v>9</v>
      </c>
      <c r="D11" s="27"/>
      <c r="E11" s="27"/>
      <c r="F11" s="27"/>
      <c r="G11" s="27"/>
      <c r="H11" s="27"/>
    </row>
    <row r="12" spans="1:8" ht="36" customHeight="1" x14ac:dyDescent="0.25">
      <c r="A12" s="9"/>
      <c r="B12" s="9" t="s">
        <v>43</v>
      </c>
      <c r="C12" s="9" t="s">
        <v>44</v>
      </c>
      <c r="D12" s="19"/>
      <c r="E12" s="19"/>
      <c r="F12" s="19"/>
      <c r="G12" s="19"/>
      <c r="H12" s="19"/>
    </row>
    <row r="13" spans="1:8" ht="16.5" customHeight="1" x14ac:dyDescent="0.25">
      <c r="A13" s="10"/>
      <c r="B13" s="10" t="s">
        <v>45</v>
      </c>
      <c r="C13" s="10" t="s">
        <v>46</v>
      </c>
      <c r="D13" s="20"/>
      <c r="E13" s="20"/>
      <c r="F13" s="20"/>
      <c r="G13" s="20"/>
      <c r="H13" s="20"/>
    </row>
    <row r="14" spans="1:8" ht="22.5" customHeight="1" x14ac:dyDescent="0.25">
      <c r="A14" s="11"/>
      <c r="B14" s="11" t="s">
        <v>153</v>
      </c>
      <c r="C14" s="11" t="s">
        <v>139</v>
      </c>
      <c r="D14" s="21"/>
      <c r="E14" s="21"/>
      <c r="F14" s="21"/>
      <c r="G14" s="21"/>
      <c r="H14" s="21"/>
    </row>
    <row r="15" spans="1:8" s="1" customFormat="1" ht="15" customHeight="1" x14ac:dyDescent="0.25">
      <c r="A15" s="12"/>
      <c r="B15" s="12" t="s">
        <v>47</v>
      </c>
      <c r="C15" s="12" t="s">
        <v>48</v>
      </c>
      <c r="D15" s="22"/>
      <c r="E15" s="22"/>
      <c r="F15" s="22"/>
      <c r="G15" s="22"/>
      <c r="H15" s="22"/>
    </row>
    <row r="16" spans="1:8" ht="25.5" customHeight="1" x14ac:dyDescent="0.25">
      <c r="A16" s="6"/>
      <c r="B16" s="23" t="s">
        <v>49</v>
      </c>
      <c r="C16" s="23" t="s">
        <v>50</v>
      </c>
      <c r="D16" s="24">
        <f>D17+D22+D26+D34</f>
        <v>691972.25</v>
      </c>
      <c r="E16" s="24">
        <f>E17+E22+E26+E34</f>
        <v>1694000</v>
      </c>
      <c r="F16" s="24">
        <f>F17+F22+F26+F34</f>
        <v>786280.67999999993</v>
      </c>
      <c r="G16" s="116">
        <f>F16/E16*100</f>
        <v>46.415624557260912</v>
      </c>
      <c r="H16" s="116">
        <f>F16/D16*100</f>
        <v>113.62893237409449</v>
      </c>
    </row>
    <row r="17" spans="1:8" x14ac:dyDescent="0.25">
      <c r="A17" s="99"/>
      <c r="B17" s="99" t="s">
        <v>154</v>
      </c>
      <c r="C17" s="99" t="s">
        <v>30</v>
      </c>
      <c r="D17" s="100">
        <f>D18</f>
        <v>162822.78999999998</v>
      </c>
      <c r="E17" s="100">
        <f>E18</f>
        <v>473200</v>
      </c>
      <c r="F17" s="100">
        <f>F18</f>
        <v>234610.3</v>
      </c>
      <c r="G17" s="152">
        <f t="shared" ref="G17:G45" si="0">F17/E17*100</f>
        <v>49.579522400676247</v>
      </c>
      <c r="H17" s="152">
        <f t="shared" ref="H17:H45" si="1">F17/D17*100</f>
        <v>144.08935014563994</v>
      </c>
    </row>
    <row r="18" spans="1:8" x14ac:dyDescent="0.25">
      <c r="A18" s="4"/>
      <c r="B18" s="93" t="s">
        <v>10</v>
      </c>
      <c r="C18" s="93" t="s">
        <v>11</v>
      </c>
      <c r="D18" s="98">
        <f>D19+D20+D21</f>
        <v>162822.78999999998</v>
      </c>
      <c r="E18" s="98">
        <f>E19+E20+E21</f>
        <v>473200</v>
      </c>
      <c r="F18" s="98">
        <f>F19+F20+F21</f>
        <v>234610.3</v>
      </c>
      <c r="G18" s="149">
        <f t="shared" si="0"/>
        <v>49.579522400676247</v>
      </c>
      <c r="H18" s="149">
        <f t="shared" si="1"/>
        <v>144.08935014563994</v>
      </c>
    </row>
    <row r="19" spans="1:8" x14ac:dyDescent="0.25">
      <c r="A19" s="2"/>
      <c r="B19" s="2" t="s">
        <v>28</v>
      </c>
      <c r="C19" s="2" t="s">
        <v>29</v>
      </c>
      <c r="D19" s="71">
        <v>121452</v>
      </c>
      <c r="E19" s="13">
        <v>371500</v>
      </c>
      <c r="F19" s="71">
        <v>185748</v>
      </c>
      <c r="G19" s="147">
        <f t="shared" si="0"/>
        <v>49.999461641991928</v>
      </c>
      <c r="H19" s="147">
        <f t="shared" si="1"/>
        <v>152.93943286236538</v>
      </c>
    </row>
    <row r="20" spans="1:8" x14ac:dyDescent="0.25">
      <c r="A20" s="75"/>
      <c r="B20" s="2" t="s">
        <v>31</v>
      </c>
      <c r="C20" s="2" t="s">
        <v>32</v>
      </c>
      <c r="D20" s="72">
        <v>40974.49</v>
      </c>
      <c r="E20" s="18">
        <v>100700</v>
      </c>
      <c r="F20" s="72">
        <v>48364.3</v>
      </c>
      <c r="G20" s="147">
        <f t="shared" si="0"/>
        <v>48.02810327706058</v>
      </c>
      <c r="H20" s="147">
        <f t="shared" si="1"/>
        <v>118.03514821050855</v>
      </c>
    </row>
    <row r="21" spans="1:8" x14ac:dyDescent="0.25">
      <c r="A21" s="2"/>
      <c r="B21" s="104" t="s">
        <v>33</v>
      </c>
      <c r="C21" s="8" t="s">
        <v>34</v>
      </c>
      <c r="D21" s="71">
        <v>396.3</v>
      </c>
      <c r="E21" s="13">
        <v>1000</v>
      </c>
      <c r="F21" s="71">
        <v>498</v>
      </c>
      <c r="G21" s="147">
        <f t="shared" si="0"/>
        <v>49.8</v>
      </c>
      <c r="H21" s="147">
        <f t="shared" si="1"/>
        <v>125.66237698713097</v>
      </c>
    </row>
    <row r="22" spans="1:8" x14ac:dyDescent="0.25">
      <c r="A22" s="3"/>
      <c r="B22" s="99" t="s">
        <v>148</v>
      </c>
      <c r="C22" s="99" t="s">
        <v>19</v>
      </c>
      <c r="D22" s="100">
        <f>D23</f>
        <v>7745.59</v>
      </c>
      <c r="E22" s="100">
        <f>E23</f>
        <v>8800</v>
      </c>
      <c r="F22" s="100">
        <f>F23</f>
        <v>6347.86</v>
      </c>
      <c r="G22" s="152">
        <f t="shared" si="0"/>
        <v>72.134772727272718</v>
      </c>
      <c r="H22" s="152">
        <f t="shared" si="1"/>
        <v>81.9545057251933</v>
      </c>
    </row>
    <row r="23" spans="1:8" x14ac:dyDescent="0.25">
      <c r="A23" s="4"/>
      <c r="B23" s="4" t="s">
        <v>10</v>
      </c>
      <c r="C23" s="4" t="s">
        <v>11</v>
      </c>
      <c r="D23" s="17">
        <f>D24+D25</f>
        <v>7745.59</v>
      </c>
      <c r="E23" s="17">
        <f>E24+E25</f>
        <v>8800</v>
      </c>
      <c r="F23" s="17">
        <f>F24+F25</f>
        <v>6347.86</v>
      </c>
      <c r="G23" s="149">
        <f t="shared" si="0"/>
        <v>72.134772727272718</v>
      </c>
      <c r="H23" s="149">
        <f t="shared" si="1"/>
        <v>81.9545057251933</v>
      </c>
    </row>
    <row r="24" spans="1:8" x14ac:dyDescent="0.25">
      <c r="A24" s="105"/>
      <c r="B24" s="105" t="s">
        <v>28</v>
      </c>
      <c r="C24" s="105" t="s">
        <v>29</v>
      </c>
      <c r="D24" s="107">
        <v>6850.5</v>
      </c>
      <c r="E24" s="106">
        <v>6000</v>
      </c>
      <c r="F24" s="107">
        <v>5598.86</v>
      </c>
      <c r="G24" s="147">
        <f t="shared" si="0"/>
        <v>93.314333333333337</v>
      </c>
      <c r="H24" s="147">
        <f t="shared" si="1"/>
        <v>81.729216845485723</v>
      </c>
    </row>
    <row r="25" spans="1:8" x14ac:dyDescent="0.25">
      <c r="A25" s="2"/>
      <c r="B25" s="2" t="s">
        <v>31</v>
      </c>
      <c r="C25" s="2" t="s">
        <v>32</v>
      </c>
      <c r="D25" s="71">
        <v>895.09</v>
      </c>
      <c r="E25" s="13">
        <v>2800</v>
      </c>
      <c r="F25" s="71">
        <v>749</v>
      </c>
      <c r="G25" s="147">
        <f t="shared" si="0"/>
        <v>26.75</v>
      </c>
      <c r="H25" s="147">
        <f t="shared" si="1"/>
        <v>83.678736216469858</v>
      </c>
    </row>
    <row r="26" spans="1:8" x14ac:dyDescent="0.25">
      <c r="A26" s="3"/>
      <c r="B26" s="99" t="s">
        <v>150</v>
      </c>
      <c r="C26" s="99" t="s">
        <v>16</v>
      </c>
      <c r="D26" s="100">
        <f t="shared" ref="D26" si="2">D27+D31</f>
        <v>507302.76</v>
      </c>
      <c r="E26" s="100">
        <f t="shared" ref="E26:F26" si="3">E27+E31</f>
        <v>1212000</v>
      </c>
      <c r="F26" s="100">
        <f t="shared" si="3"/>
        <v>545322.52</v>
      </c>
      <c r="G26" s="152">
        <f t="shared" si="0"/>
        <v>44.99360726072608</v>
      </c>
      <c r="H26" s="152">
        <f t="shared" si="1"/>
        <v>107.4944910609199</v>
      </c>
    </row>
    <row r="27" spans="1:8" x14ac:dyDescent="0.25">
      <c r="A27" s="4"/>
      <c r="B27" s="4" t="s">
        <v>10</v>
      </c>
      <c r="C27" s="4" t="s">
        <v>11</v>
      </c>
      <c r="D27" s="98">
        <f>D28+D29+D30</f>
        <v>506124.57</v>
      </c>
      <c r="E27" s="98">
        <f>E28+E29+E30</f>
        <v>1211200</v>
      </c>
      <c r="F27" s="98">
        <f>F28+F29+F30</f>
        <v>540077.18000000005</v>
      </c>
      <c r="G27" s="149">
        <f t="shared" si="0"/>
        <v>44.590255944517835</v>
      </c>
      <c r="H27" s="149">
        <f t="shared" si="1"/>
        <v>106.70835047585223</v>
      </c>
    </row>
    <row r="28" spans="1:8" x14ac:dyDescent="0.25">
      <c r="A28" s="2"/>
      <c r="B28" s="2" t="s">
        <v>28</v>
      </c>
      <c r="C28" s="2" t="s">
        <v>29</v>
      </c>
      <c r="D28" s="71">
        <v>430423.22</v>
      </c>
      <c r="E28" s="13">
        <v>992600</v>
      </c>
      <c r="F28" s="71">
        <v>437225.19</v>
      </c>
      <c r="G28" s="147">
        <f t="shared" si="0"/>
        <v>44.04847773524078</v>
      </c>
      <c r="H28" s="147">
        <f t="shared" si="1"/>
        <v>101.58029810752312</v>
      </c>
    </row>
    <row r="29" spans="1:8" x14ac:dyDescent="0.25">
      <c r="A29" s="2"/>
      <c r="B29" s="2" t="s">
        <v>31</v>
      </c>
      <c r="C29" s="2" t="s">
        <v>32</v>
      </c>
      <c r="D29" s="71">
        <v>75363.08</v>
      </c>
      <c r="E29" s="13">
        <v>217500</v>
      </c>
      <c r="F29" s="71">
        <v>102504.98</v>
      </c>
      <c r="G29" s="147">
        <f t="shared" si="0"/>
        <v>47.128726436781612</v>
      </c>
      <c r="H29" s="147">
        <f t="shared" si="1"/>
        <v>136.01484971155637</v>
      </c>
    </row>
    <row r="30" spans="1:8" x14ac:dyDescent="0.25">
      <c r="A30" s="2"/>
      <c r="B30" s="2" t="s">
        <v>33</v>
      </c>
      <c r="C30" s="2" t="s">
        <v>34</v>
      </c>
      <c r="D30" s="71">
        <v>338.27</v>
      </c>
      <c r="E30" s="13">
        <v>1100</v>
      </c>
      <c r="F30" s="71">
        <v>347.01</v>
      </c>
      <c r="G30" s="147">
        <f t="shared" si="0"/>
        <v>31.546363636363633</v>
      </c>
      <c r="H30" s="147">
        <f t="shared" si="1"/>
        <v>102.58373488633342</v>
      </c>
    </row>
    <row r="31" spans="1:8" ht="15" customHeight="1" x14ac:dyDescent="0.25">
      <c r="A31" s="4"/>
      <c r="B31" s="93" t="s">
        <v>12</v>
      </c>
      <c r="C31" s="93" t="s">
        <v>13</v>
      </c>
      <c r="D31" s="108">
        <f>D32+D33</f>
        <v>1178.19</v>
      </c>
      <c r="E31" s="108">
        <f>E32+E33</f>
        <v>800</v>
      </c>
      <c r="F31" s="108">
        <f>F32+F33</f>
        <v>5245.34</v>
      </c>
      <c r="G31" s="149">
        <f t="shared" si="0"/>
        <v>655.66750000000002</v>
      </c>
      <c r="H31" s="149">
        <f t="shared" si="1"/>
        <v>445.20323547135854</v>
      </c>
    </row>
    <row r="32" spans="1:8" ht="15" customHeight="1" x14ac:dyDescent="0.25">
      <c r="A32" s="2"/>
      <c r="B32" s="104" t="s">
        <v>35</v>
      </c>
      <c r="C32" s="8" t="s">
        <v>36</v>
      </c>
      <c r="D32" s="71">
        <v>0</v>
      </c>
      <c r="E32" s="13">
        <v>0</v>
      </c>
      <c r="F32" s="71">
        <v>4344.38</v>
      </c>
      <c r="G32" s="147"/>
      <c r="H32" s="147"/>
    </row>
    <row r="33" spans="1:8" ht="15" customHeight="1" x14ac:dyDescent="0.25">
      <c r="A33" s="2"/>
      <c r="B33" s="2" t="s">
        <v>37</v>
      </c>
      <c r="C33" s="2" t="s">
        <v>38</v>
      </c>
      <c r="D33" s="71">
        <v>1178.19</v>
      </c>
      <c r="E33" s="13">
        <v>800</v>
      </c>
      <c r="F33" s="71">
        <v>900.96</v>
      </c>
      <c r="G33" s="147">
        <f t="shared" si="0"/>
        <v>112.62</v>
      </c>
      <c r="H33" s="147">
        <f t="shared" si="1"/>
        <v>76.469839329819465</v>
      </c>
    </row>
    <row r="34" spans="1:8" x14ac:dyDescent="0.25">
      <c r="A34" s="3"/>
      <c r="B34" s="3" t="s">
        <v>160</v>
      </c>
      <c r="C34" s="3" t="s">
        <v>161</v>
      </c>
      <c r="D34" s="100">
        <f>D35+D37</f>
        <v>14101.11</v>
      </c>
      <c r="E34" s="100">
        <f>E35</f>
        <v>0</v>
      </c>
      <c r="F34" s="100">
        <f>F35+F37</f>
        <v>0</v>
      </c>
      <c r="G34" s="133"/>
      <c r="H34" s="133">
        <f t="shared" si="1"/>
        <v>0</v>
      </c>
    </row>
    <row r="35" spans="1:8" x14ac:dyDescent="0.25">
      <c r="A35" s="4"/>
      <c r="B35" s="4" t="s">
        <v>10</v>
      </c>
      <c r="C35" s="4" t="s">
        <v>11</v>
      </c>
      <c r="D35" s="109">
        <f>D36</f>
        <v>661.25</v>
      </c>
      <c r="E35" s="17">
        <v>0</v>
      </c>
      <c r="F35" s="109">
        <f>F36</f>
        <v>0</v>
      </c>
      <c r="G35" s="160"/>
      <c r="H35" s="160">
        <f t="shared" si="1"/>
        <v>0</v>
      </c>
    </row>
    <row r="36" spans="1:8" x14ac:dyDescent="0.25">
      <c r="A36" s="2"/>
      <c r="B36" s="2" t="s">
        <v>31</v>
      </c>
      <c r="C36" s="2" t="s">
        <v>32</v>
      </c>
      <c r="D36" s="71">
        <v>661.25</v>
      </c>
      <c r="E36" s="13">
        <v>0</v>
      </c>
      <c r="F36" s="71">
        <v>0</v>
      </c>
      <c r="G36" s="159"/>
      <c r="H36" s="159">
        <f t="shared" si="1"/>
        <v>0</v>
      </c>
    </row>
    <row r="37" spans="1:8" x14ac:dyDescent="0.25">
      <c r="A37" s="4"/>
      <c r="B37" s="93" t="s">
        <v>12</v>
      </c>
      <c r="C37" s="93" t="s">
        <v>13</v>
      </c>
      <c r="D37" s="108">
        <f>D38</f>
        <v>13439.86</v>
      </c>
      <c r="E37" s="108">
        <v>0</v>
      </c>
      <c r="F37" s="108">
        <f>F38</f>
        <v>0</v>
      </c>
      <c r="G37" s="160"/>
      <c r="H37" s="160">
        <f t="shared" si="1"/>
        <v>0</v>
      </c>
    </row>
    <row r="38" spans="1:8" x14ac:dyDescent="0.25">
      <c r="A38" s="2"/>
      <c r="B38" s="2" t="s">
        <v>37</v>
      </c>
      <c r="C38" s="2" t="s">
        <v>38</v>
      </c>
      <c r="D38" s="71">
        <v>13439.86</v>
      </c>
      <c r="E38" s="13">
        <v>0</v>
      </c>
      <c r="F38" s="71">
        <v>0</v>
      </c>
      <c r="G38" s="159"/>
      <c r="H38" s="159">
        <f t="shared" si="1"/>
        <v>0</v>
      </c>
    </row>
    <row r="39" spans="1:8" ht="24" x14ac:dyDescent="0.25">
      <c r="A39" s="6"/>
      <c r="B39" s="23" t="s">
        <v>155</v>
      </c>
      <c r="C39" s="23" t="s">
        <v>138</v>
      </c>
      <c r="D39" s="24">
        <f t="shared" ref="D39:F39" si="4">D40</f>
        <v>15735.4</v>
      </c>
      <c r="E39" s="24">
        <f t="shared" si="4"/>
        <v>50000</v>
      </c>
      <c r="F39" s="24">
        <f t="shared" si="4"/>
        <v>26484.65</v>
      </c>
      <c r="G39" s="116">
        <f t="shared" si="0"/>
        <v>52.969300000000011</v>
      </c>
      <c r="H39" s="116">
        <f t="shared" si="1"/>
        <v>168.31253098109994</v>
      </c>
    </row>
    <row r="40" spans="1:8" x14ac:dyDescent="0.25">
      <c r="A40" s="23"/>
      <c r="B40" s="99" t="s">
        <v>146</v>
      </c>
      <c r="C40" s="99" t="s">
        <v>131</v>
      </c>
      <c r="D40" s="100">
        <f>D41+D43</f>
        <v>15735.4</v>
      </c>
      <c r="E40" s="100">
        <f>E41+E43</f>
        <v>50000</v>
      </c>
      <c r="F40" s="100">
        <f>F41+F43</f>
        <v>26484.65</v>
      </c>
      <c r="G40" s="152">
        <f t="shared" si="0"/>
        <v>52.969300000000011</v>
      </c>
      <c r="H40" s="152">
        <f t="shared" si="1"/>
        <v>168.31253098109994</v>
      </c>
    </row>
    <row r="41" spans="1:8" x14ac:dyDescent="0.25">
      <c r="A41" s="4"/>
      <c r="B41" s="4" t="s">
        <v>10</v>
      </c>
      <c r="C41" s="4" t="s">
        <v>11</v>
      </c>
      <c r="D41" s="17">
        <f t="shared" ref="D41:F41" si="5">D42</f>
        <v>13735.4</v>
      </c>
      <c r="E41" s="17">
        <f t="shared" si="5"/>
        <v>25550</v>
      </c>
      <c r="F41" s="17">
        <f t="shared" si="5"/>
        <v>15560.4</v>
      </c>
      <c r="G41" s="149">
        <f t="shared" si="0"/>
        <v>60.901761252446185</v>
      </c>
      <c r="H41" s="149">
        <f t="shared" si="1"/>
        <v>113.28683547621475</v>
      </c>
    </row>
    <row r="42" spans="1:8" x14ac:dyDescent="0.25">
      <c r="A42" s="2"/>
      <c r="B42" s="2" t="s">
        <v>31</v>
      </c>
      <c r="C42" s="2" t="s">
        <v>32</v>
      </c>
      <c r="D42" s="13">
        <v>13735.4</v>
      </c>
      <c r="E42" s="13">
        <v>25550</v>
      </c>
      <c r="F42" s="13">
        <v>15560.4</v>
      </c>
      <c r="G42" s="147">
        <f t="shared" si="0"/>
        <v>60.901761252446185</v>
      </c>
      <c r="H42" s="147">
        <f t="shared" si="1"/>
        <v>113.28683547621475</v>
      </c>
    </row>
    <row r="43" spans="1:8" x14ac:dyDescent="0.25">
      <c r="A43" s="4"/>
      <c r="B43" s="4" t="s">
        <v>12</v>
      </c>
      <c r="C43" s="4" t="s">
        <v>13</v>
      </c>
      <c r="D43" s="17">
        <f t="shared" ref="D43" si="6">D44+D45</f>
        <v>2000</v>
      </c>
      <c r="E43" s="17">
        <f t="shared" ref="E43:F43" si="7">E44+E45</f>
        <v>24450</v>
      </c>
      <c r="F43" s="17">
        <f t="shared" si="7"/>
        <v>10924.25</v>
      </c>
      <c r="G43" s="149">
        <f t="shared" si="0"/>
        <v>44.679959100204499</v>
      </c>
      <c r="H43" s="149">
        <f t="shared" si="1"/>
        <v>546.21250000000009</v>
      </c>
    </row>
    <row r="44" spans="1:8" hidden="1" x14ac:dyDescent="0.25">
      <c r="A44" s="2"/>
      <c r="B44" s="104" t="s">
        <v>35</v>
      </c>
      <c r="C44" s="8" t="s">
        <v>36</v>
      </c>
      <c r="D44" s="13">
        <v>0</v>
      </c>
      <c r="E44" s="13">
        <v>0</v>
      </c>
      <c r="F44" s="13">
        <v>0</v>
      </c>
      <c r="G44" s="147" t="e">
        <f t="shared" si="0"/>
        <v>#DIV/0!</v>
      </c>
      <c r="H44" s="147" t="e">
        <f t="shared" si="1"/>
        <v>#DIV/0!</v>
      </c>
    </row>
    <row r="45" spans="1:8" x14ac:dyDescent="0.25">
      <c r="A45" s="2"/>
      <c r="B45" s="2" t="s">
        <v>37</v>
      </c>
      <c r="C45" s="2" t="s">
        <v>38</v>
      </c>
      <c r="D45" s="13">
        <v>2000</v>
      </c>
      <c r="E45" s="13">
        <v>24450</v>
      </c>
      <c r="F45" s="13">
        <v>10924.25</v>
      </c>
      <c r="G45" s="147">
        <f t="shared" si="0"/>
        <v>44.679959100204499</v>
      </c>
      <c r="H45" s="147">
        <f t="shared" si="1"/>
        <v>546.21250000000009</v>
      </c>
    </row>
  </sheetData>
  <mergeCells count="3">
    <mergeCell ref="A3:F3"/>
    <mergeCell ref="A4:C4"/>
    <mergeCell ref="A6:F6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SAŽETAK</vt:lpstr>
      <vt:lpstr>EKONOMSKA KLASIFIKACIJA</vt:lpstr>
      <vt:lpstr>IZVORI FINANCIRANJA</vt:lpstr>
      <vt:lpstr>FUNKCIJSKA KLAS.</vt:lpstr>
      <vt:lpstr>RAČUN FINANCIRANJA</vt:lpstr>
      <vt:lpstr>POSEBNI DIO</vt:lpstr>
      <vt:lpstr>SAŽETAK!Print_Area</vt:lpstr>
      <vt:lpstr>'EKONOMSKA KLASIFIKACIJA'!Print_Titles</vt:lpstr>
      <vt:lpstr>'IZVORI FINANCIRANJA'!Print_Titles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2025-07-16T12:01:43Z</dcterms:modified>
</cp:coreProperties>
</file>